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6606"/>
  <workbookPr/>
  <mc:AlternateContent xmlns:mc="http://schemas.openxmlformats.org/markup-compatibility/2006">
    <mc:Choice Requires="x15">
      <x15ac:absPath xmlns:x15ac="http://schemas.microsoft.com/office/spreadsheetml/2010/11/ac" url="/Users/cwinkle/Downloads/"/>
    </mc:Choice>
  </mc:AlternateContent>
  <bookViews>
    <workbookView xWindow="1820" yWindow="460" windowWidth="29000" windowHeight="23180" activeTab="1"/>
  </bookViews>
  <sheets>
    <sheet name="2-phase inputs" sheetId="3" r:id="rId1"/>
    <sheet name="3-phase (interfacing) inputs" sheetId="4" r:id="rId2"/>
    <sheet name="2-phase calcs" sheetId="1" state="hidden" r:id="rId3"/>
    <sheet name="3-phase calcs" sheetId="5" state="hidden" r:id="rId4"/>
  </sheets>
  <calcPr calcId="191029" concurrentCalc="0"/>
  <extLst>
    <ext xmlns:mx="http://schemas.microsoft.com/office/mac/excel/2008/main" uri="{7523E5D3-25F3-A5E0-1632-64F254C22452}">
      <mx:ArchID Flags="2"/>
    </ext>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 i="5" l="1"/>
  <c r="G22" i="5"/>
  <c r="F23" i="5"/>
  <c r="F22" i="5"/>
  <c r="E23" i="5"/>
  <c r="E22" i="5"/>
  <c r="D23" i="5"/>
  <c r="D22" i="5"/>
  <c r="G21" i="5"/>
  <c r="F21" i="5"/>
  <c r="E21" i="5"/>
  <c r="D21" i="5"/>
  <c r="G15" i="5"/>
  <c r="F15" i="5"/>
  <c r="E15" i="5"/>
  <c r="D15" i="5"/>
  <c r="G14" i="5"/>
  <c r="F14" i="5"/>
  <c r="E14" i="5"/>
  <c r="D14" i="5"/>
  <c r="G13" i="5"/>
  <c r="F13" i="5"/>
  <c r="E13" i="5"/>
  <c r="D13" i="5"/>
  <c r="G12" i="5"/>
  <c r="F12" i="5"/>
  <c r="E12" i="5"/>
  <c r="D12" i="5"/>
  <c r="G10" i="5"/>
  <c r="F10" i="5"/>
  <c r="E10" i="5"/>
  <c r="D10" i="5"/>
  <c r="D18" i="5"/>
  <c r="G8" i="5"/>
  <c r="F8" i="5"/>
  <c r="E8" i="5"/>
  <c r="D8" i="5"/>
  <c r="G7" i="5"/>
  <c r="F7" i="5"/>
  <c r="E7" i="5"/>
  <c r="D7" i="5"/>
  <c r="G6" i="5"/>
  <c r="G11" i="5"/>
  <c r="F6" i="5"/>
  <c r="F11" i="5"/>
  <c r="E6" i="5"/>
  <c r="E11" i="5"/>
  <c r="D6" i="5"/>
  <c r="D11" i="5"/>
  <c r="G5" i="5"/>
  <c r="F5" i="5"/>
  <c r="E5" i="5"/>
  <c r="D5" i="5"/>
  <c r="G4" i="5"/>
  <c r="F4" i="5"/>
  <c r="E4" i="5"/>
  <c r="D4" i="5"/>
  <c r="G3" i="5"/>
  <c r="F3" i="5"/>
  <c r="E3" i="5"/>
  <c r="D3" i="5"/>
  <c r="G2" i="5"/>
  <c r="G17" i="5"/>
  <c r="F2" i="5"/>
  <c r="E2" i="5"/>
  <c r="D2" i="5"/>
  <c r="G20" i="5"/>
  <c r="E2" i="1"/>
  <c r="F2" i="1"/>
  <c r="G2" i="1"/>
  <c r="E3" i="1"/>
  <c r="F3" i="1"/>
  <c r="G3" i="1"/>
  <c r="E4" i="1"/>
  <c r="E9" i="1"/>
  <c r="F4" i="1"/>
  <c r="F9" i="1"/>
  <c r="G4" i="1"/>
  <c r="G9" i="1"/>
  <c r="E5" i="1"/>
  <c r="F5" i="1"/>
  <c r="F15" i="1"/>
  <c r="G5" i="1"/>
  <c r="E6" i="1"/>
  <c r="F6" i="1"/>
  <c r="G6" i="1"/>
  <c r="E8" i="1"/>
  <c r="F8" i="1"/>
  <c r="G8" i="1"/>
  <c r="E10" i="1"/>
  <c r="F10" i="1"/>
  <c r="G10" i="1"/>
  <c r="E11" i="1"/>
  <c r="F11" i="1"/>
  <c r="G11" i="1"/>
  <c r="E12" i="1"/>
  <c r="F12" i="1"/>
  <c r="G12" i="1"/>
  <c r="E16" i="1"/>
  <c r="F16" i="1"/>
  <c r="G16" i="1"/>
  <c r="D16" i="1"/>
  <c r="D12" i="1"/>
  <c r="D11" i="1"/>
  <c r="D10" i="1"/>
  <c r="D8" i="1"/>
  <c r="D6" i="1"/>
  <c r="D5" i="1"/>
  <c r="D4" i="1"/>
  <c r="D9" i="1"/>
  <c r="D3" i="1"/>
  <c r="D2" i="1"/>
  <c r="D26" i="5"/>
  <c r="D25" i="5"/>
  <c r="E18" i="5"/>
  <c r="E16" i="5"/>
  <c r="E15" i="1"/>
  <c r="F13" i="1"/>
  <c r="F18" i="5"/>
  <c r="D20" i="5"/>
  <c r="G18" i="5"/>
  <c r="E17" i="5"/>
  <c r="F20" i="5"/>
  <c r="F16" i="5"/>
  <c r="D16" i="5"/>
  <c r="E20" i="5"/>
  <c r="D17" i="5"/>
  <c r="G16" i="5"/>
  <c r="G19" i="5"/>
  <c r="G25" i="5"/>
  <c r="J21" i="4"/>
  <c r="D15" i="1"/>
  <c r="E14" i="1"/>
  <c r="E18" i="1"/>
  <c r="H16" i="3"/>
  <c r="D14" i="1"/>
  <c r="D18" i="1"/>
  <c r="G16" i="3"/>
  <c r="G15" i="1"/>
  <c r="E13" i="1"/>
  <c r="D13" i="1"/>
  <c r="G14" i="1"/>
  <c r="G18" i="1"/>
  <c r="J16" i="3"/>
  <c r="F14" i="1"/>
  <c r="F18" i="1"/>
  <c r="I16" i="3"/>
  <c r="G13" i="1"/>
  <c r="E19" i="5"/>
  <c r="D19" i="5"/>
  <c r="F17" i="5"/>
  <c r="F19" i="5"/>
  <c r="G26" i="5"/>
  <c r="J22" i="4"/>
  <c r="E26" i="5"/>
  <c r="H22" i="4"/>
  <c r="G22" i="4"/>
  <c r="F26" i="5"/>
  <c r="I22" i="4"/>
  <c r="E19" i="1"/>
  <c r="H17" i="3"/>
  <c r="E25" i="5"/>
  <c r="H21" i="4"/>
  <c r="F25" i="5"/>
  <c r="I21" i="4"/>
  <c r="G21" i="4"/>
  <c r="D19" i="1"/>
  <c r="G17" i="3"/>
  <c r="G19" i="1"/>
  <c r="J17" i="3"/>
  <c r="F19" i="1"/>
  <c r="I17" i="3"/>
</calcChain>
</file>

<file path=xl/sharedStrings.xml><?xml version="1.0" encoding="utf-8"?>
<sst xmlns="http://schemas.openxmlformats.org/spreadsheetml/2006/main" count="350" uniqueCount="143">
  <si>
    <t>L1</t>
  </si>
  <si>
    <t>L2</t>
  </si>
  <si>
    <t>L3</t>
  </si>
  <si>
    <t>L4</t>
  </si>
  <si>
    <t>Float Weight</t>
  </si>
  <si>
    <t>Float Bouyancy</t>
  </si>
  <si>
    <t>Rod Weight</t>
  </si>
  <si>
    <t>Rod Buoyancy</t>
  </si>
  <si>
    <t>F_WF</t>
  </si>
  <si>
    <t>F_BF</t>
  </si>
  <si>
    <t>F_WR</t>
  </si>
  <si>
    <t>F_BR</t>
  </si>
  <si>
    <t>θ</t>
  </si>
  <si>
    <t>Float Volume</t>
  </si>
  <si>
    <t>V_F</t>
  </si>
  <si>
    <t>V_R</t>
  </si>
  <si>
    <t>Rod Volume</t>
  </si>
  <si>
    <t>Length 3</t>
  </si>
  <si>
    <t>symbol</t>
  </si>
  <si>
    <t>units</t>
  </si>
  <si>
    <t>none</t>
  </si>
  <si>
    <r>
      <t>in</t>
    </r>
    <r>
      <rPr>
        <sz val="11"/>
        <color theme="1"/>
        <rFont val="Calibri"/>
        <family val="2"/>
      </rPr>
      <t>³</t>
    </r>
  </si>
  <si>
    <t>in</t>
  </si>
  <si>
    <t>oz</t>
  </si>
  <si>
    <t>degrees</t>
  </si>
  <si>
    <t>Condition 1</t>
  </si>
  <si>
    <t>Condition 2</t>
  </si>
  <si>
    <t>Condition 3</t>
  </si>
  <si>
    <t>Condition 4</t>
  </si>
  <si>
    <t>lb/ft</t>
  </si>
  <si>
    <t>Rod weight per length</t>
  </si>
  <si>
    <t>L_F</t>
  </si>
  <si>
    <t>Specific Weight of Liquid</t>
  </si>
  <si>
    <r>
      <t>lb/ft</t>
    </r>
    <r>
      <rPr>
        <sz val="11"/>
        <color theme="1"/>
        <rFont val="Calibri"/>
        <family val="2"/>
      </rPr>
      <t>³</t>
    </r>
  </si>
  <si>
    <r>
      <t>Water at 40</t>
    </r>
    <r>
      <rPr>
        <sz val="11"/>
        <color theme="1"/>
        <rFont val="Calibri"/>
        <family val="2"/>
      </rPr>
      <t>°F</t>
    </r>
  </si>
  <si>
    <r>
      <t>Water at 60</t>
    </r>
    <r>
      <rPr>
        <sz val="11"/>
        <color theme="1"/>
        <rFont val="Calibri"/>
        <family val="2"/>
      </rPr>
      <t>°F</t>
    </r>
  </si>
  <si>
    <r>
      <t>Water at 80</t>
    </r>
    <r>
      <rPr>
        <sz val="11"/>
        <color theme="1"/>
        <rFont val="Calibri"/>
        <family val="2"/>
      </rPr>
      <t>°F</t>
    </r>
  </si>
  <si>
    <r>
      <t>Crude Oil, Texas 60</t>
    </r>
    <r>
      <rPr>
        <sz val="11"/>
        <color theme="1"/>
        <rFont val="Calibri"/>
        <family val="2"/>
      </rPr>
      <t>°F</t>
    </r>
  </si>
  <si>
    <t>Crude Oil, California 60°F</t>
  </si>
  <si>
    <t>Crude Oil, Mexico 60°F</t>
  </si>
  <si>
    <t>Float Length (for obround) or Diameter (for sphere)</t>
  </si>
  <si>
    <t>Typical Specific Weights of common liquids</t>
  </si>
  <si>
    <t>lb/ft³</t>
  </si>
  <si>
    <t xml:space="preserve">Torque, Closing </t>
  </si>
  <si>
    <t>Torque, Opening</t>
  </si>
  <si>
    <t>in*oz</t>
  </si>
  <si>
    <t>T_c</t>
  </si>
  <si>
    <t>T_o</t>
  </si>
  <si>
    <t>P/N</t>
  </si>
  <si>
    <t>12" long</t>
  </si>
  <si>
    <t>14" long</t>
  </si>
  <si>
    <t>16" long</t>
  </si>
  <si>
    <t>Kimray Rods,  3/4" Sch 40 ASTM A53</t>
  </si>
  <si>
    <t>18" long</t>
  </si>
  <si>
    <t>24" long</t>
  </si>
  <si>
    <t>31" long</t>
  </si>
  <si>
    <t>ROD LENGTH</t>
  </si>
  <si>
    <t>Length 4 (always 1.3125)</t>
  </si>
  <si>
    <t>Rod Length</t>
  </si>
  <si>
    <t>Length 1</t>
  </si>
  <si>
    <t>Length 2</t>
  </si>
  <si>
    <t>Linkage Rod Angle from Vertical (enter "0" if vertical)</t>
  </si>
  <si>
    <t>For other lengths of 1" solid rod:  Volume = Length X 0.785</t>
  </si>
  <si>
    <r>
      <t>Volume (in</t>
    </r>
    <r>
      <rPr>
        <b/>
        <sz val="11"/>
        <color theme="1"/>
        <rFont val="Calibri"/>
        <family val="2"/>
      </rPr>
      <t>³)</t>
    </r>
  </si>
  <si>
    <r>
      <t xml:space="preserve">lb/ft  </t>
    </r>
    <r>
      <rPr>
        <b/>
        <sz val="11"/>
        <color theme="1"/>
        <rFont val="Calibri"/>
        <family val="2"/>
      </rPr>
      <t>ᴬ</t>
    </r>
  </si>
  <si>
    <t>Table 1</t>
  </si>
  <si>
    <t>Table 2</t>
  </si>
  <si>
    <t>Diagram A</t>
  </si>
  <si>
    <t>Reference</t>
  </si>
  <si>
    <t>Variables</t>
  </si>
  <si>
    <t>in-oz</t>
  </si>
  <si>
    <t>Table 3</t>
  </si>
  <si>
    <r>
      <rPr>
        <b/>
        <sz val="11"/>
        <color theme="1"/>
        <rFont val="Calibri"/>
        <family val="2"/>
        <scheme val="minor"/>
      </rPr>
      <t xml:space="preserve"> ᴬ</t>
    </r>
    <r>
      <rPr>
        <sz val="11"/>
        <color theme="1"/>
        <rFont val="Calibri"/>
        <family val="2"/>
        <scheme val="minor"/>
      </rPr>
      <t xml:space="preserve"> lb/ft is based on the assumption of 1" Diameter ASTM A-36 steel</t>
    </r>
  </si>
  <si>
    <t>Float Length</t>
  </si>
  <si>
    <t>Float Length (in)</t>
  </si>
  <si>
    <r>
      <t>Float Volume (in</t>
    </r>
    <r>
      <rPr>
        <b/>
        <sz val="11"/>
        <color theme="1"/>
        <rFont val="Calibri"/>
        <family val="2"/>
      </rPr>
      <t>³)</t>
    </r>
  </si>
  <si>
    <t>Calculated Torque</t>
  </si>
  <si>
    <r>
      <rPr>
        <b/>
        <sz val="11"/>
        <color theme="1"/>
        <rFont val="Calibri"/>
        <family val="2"/>
        <scheme val="minor"/>
      </rPr>
      <t>Instructions:</t>
    </r>
    <r>
      <rPr>
        <sz val="11"/>
        <color theme="1"/>
        <rFont val="Calibri"/>
        <family val="2"/>
        <scheme val="minor"/>
      </rPr>
      <t xml:space="preserve">  Enter the required information in the white cells under Condition 1, and optionally Conditions 2 thru 4.
Compare the Calculated Torques to the Required Torques in Table 4.
Caclulated Closing Torque must be greater than Required Closing Torque.
Caclulated Opening Torque must be greater than Required Opening Torque.</t>
    </r>
  </si>
  <si>
    <t>Below are the formulas on which this worksheet is based.</t>
  </si>
  <si>
    <t>2" Valve</t>
  </si>
  <si>
    <t>3" Valve</t>
  </si>
  <si>
    <t>4" Valve</t>
  </si>
  <si>
    <t>6" Valve</t>
  </si>
  <si>
    <t>Pressure</t>
  </si>
  <si>
    <t>Close</t>
  </si>
  <si>
    <t>Open</t>
  </si>
  <si>
    <t>Differential</t>
  </si>
  <si>
    <t>(psi)</t>
  </si>
  <si>
    <r>
      <t xml:space="preserve">Table 4  </t>
    </r>
    <r>
      <rPr>
        <b/>
        <sz val="11"/>
        <color rgb="FF000000"/>
        <rFont val="Calibri"/>
        <family val="2"/>
        <scheme val="minor"/>
      </rPr>
      <t>-  Required Torque to Open or Close the valve (inch-ounces)</t>
    </r>
  </si>
  <si>
    <t>Solid Steel Rod 1"</t>
  </si>
  <si>
    <t>Volume</t>
  </si>
  <si>
    <r>
      <t>(in</t>
    </r>
    <r>
      <rPr>
        <b/>
        <sz val="11"/>
        <color theme="1"/>
        <rFont val="Calibri"/>
        <family val="2"/>
      </rPr>
      <t>³)</t>
    </r>
  </si>
  <si>
    <t>(typical values- Solid rod not sold by Kimray)</t>
  </si>
  <si>
    <t>OUTPUTS</t>
  </si>
  <si>
    <t>Float Weight
(oz)</t>
  </si>
  <si>
    <r>
      <t xml:space="preserve">Kimray Floats   </t>
    </r>
    <r>
      <rPr>
        <sz val="11"/>
        <color theme="1"/>
        <rFont val="Calibri"/>
        <family val="2"/>
        <scheme val="minor"/>
      </rPr>
      <t>(float size dimensions +/- 1/8")</t>
    </r>
  </si>
  <si>
    <t>7" x 12" Obround,  600 psi Max W.P.</t>
  </si>
  <si>
    <t>7" x 16" Obround,  275 psi Max W.P.</t>
  </si>
  <si>
    <t>5.5" x 14" Obround, 350 psi Max W.P.</t>
  </si>
  <si>
    <t>7.75" Sphere,  250 psi Max W.P.</t>
  </si>
  <si>
    <t>9.75" Sphere,  250 psi Max W.P.</t>
  </si>
  <si>
    <r>
      <t xml:space="preserve">Kimray Floats  </t>
    </r>
    <r>
      <rPr>
        <b/>
        <sz val="10"/>
        <color theme="1"/>
        <rFont val="Calibri"/>
        <family val="2"/>
        <scheme val="minor"/>
      </rPr>
      <t xml:space="preserve"> </t>
    </r>
    <r>
      <rPr>
        <sz val="10"/>
        <color theme="1"/>
        <rFont val="Calibri"/>
        <family val="2"/>
        <scheme val="minor"/>
      </rPr>
      <t>(float size dimensions +/- 1/8")</t>
    </r>
  </si>
  <si>
    <r>
      <t xml:space="preserve">Linkage Rod Angle from Vertical
</t>
    </r>
    <r>
      <rPr>
        <sz val="10"/>
        <color theme="1"/>
        <rFont val="Calibri"/>
        <family val="2"/>
      </rPr>
      <t>see Diagram A.  Enter "0" if vertical - recommended</t>
    </r>
  </si>
  <si>
    <t>Specific Weight of Liquid #1 (top liquid)</t>
  </si>
  <si>
    <t>Specific Weight of Liquid #2 (bottom liquid)</t>
  </si>
  <si>
    <t>% of float submerged in Liquid #2 (usually 50%)</t>
  </si>
  <si>
    <t>%</t>
  </si>
  <si>
    <t>Float Weight with no added weight</t>
  </si>
  <si>
    <r>
      <rPr>
        <sz val="12"/>
        <color theme="1"/>
        <rFont val="Calibri"/>
        <family val="2"/>
        <scheme val="minor"/>
      </rPr>
      <t>Specific Weight =</t>
    </r>
    <r>
      <rPr>
        <sz val="11"/>
        <color theme="1"/>
        <rFont val="Calibri"/>
        <family val="2"/>
        <scheme val="minor"/>
      </rPr>
      <t xml:space="preserve">
</t>
    </r>
    <r>
      <rPr>
        <b/>
        <sz val="11"/>
        <color theme="1"/>
        <rFont val="Calibri"/>
        <family val="2"/>
        <scheme val="minor"/>
      </rPr>
      <t>Specific Gravity</t>
    </r>
    <r>
      <rPr>
        <sz val="11"/>
        <color theme="1"/>
        <rFont val="Calibri"/>
        <family val="2"/>
        <scheme val="minor"/>
      </rPr>
      <t xml:space="preserve">  X  Specifc Weight of Water @ oper Temp.</t>
    </r>
  </si>
  <si>
    <r>
      <rPr>
        <b/>
        <sz val="11"/>
        <color theme="1"/>
        <rFont val="Calibri"/>
        <family val="2"/>
      </rPr>
      <t>Closing Torque applied to Valve (Calculated)</t>
    </r>
    <r>
      <rPr>
        <sz val="11"/>
        <color theme="1"/>
        <rFont val="Calibri"/>
        <family val="2"/>
      </rPr>
      <t xml:space="preserve">
weight torque - buoyancy torque in top liquid only</t>
    </r>
  </si>
  <si>
    <r>
      <rPr>
        <b/>
        <sz val="11"/>
        <color theme="1"/>
        <rFont val="Calibri"/>
        <family val="2"/>
      </rPr>
      <t>Opening Torque applied to Valve (Calculated)</t>
    </r>
    <r>
      <rPr>
        <sz val="11"/>
        <color theme="1"/>
        <rFont val="Calibri"/>
        <family val="2"/>
      </rPr>
      <t xml:space="preserve">
buoyancy torque - weight torque</t>
    </r>
  </si>
  <si>
    <t>Float Weight with no filling</t>
  </si>
  <si>
    <t>Weight added to float (water, sand, etc.)</t>
  </si>
  <si>
    <t>Float Bouyancy at % submerged</t>
  </si>
  <si>
    <t>Float Buoyancy 100% in Liquid #1 (for closing torque)</t>
  </si>
  <si>
    <t>Rod Buoyancy in Liquid #1</t>
  </si>
  <si>
    <t>Rod Buoyancy in Liquid #2</t>
  </si>
  <si>
    <t>Torque, Closing (must be a positive number)</t>
  </si>
  <si>
    <t>Torque, Opening (must be a positive number)</t>
  </si>
  <si>
    <r>
      <rPr>
        <b/>
        <sz val="11"/>
        <color theme="1"/>
        <rFont val="Calibri"/>
        <family val="2"/>
      </rPr>
      <t>Closing Torque applied to Valve (Calculated)</t>
    </r>
    <r>
      <rPr>
        <sz val="11"/>
        <color theme="1"/>
        <rFont val="Calibri"/>
        <family val="2"/>
      </rPr>
      <t xml:space="preserve">
(where float is completely out of liquid)</t>
    </r>
  </si>
  <si>
    <r>
      <rPr>
        <b/>
        <sz val="11"/>
        <color theme="1"/>
        <rFont val="Calibri"/>
        <family val="2"/>
      </rPr>
      <t>Opening Torque applied to Valve (Calculated)</t>
    </r>
    <r>
      <rPr>
        <sz val="11"/>
        <color theme="1"/>
        <rFont val="Calibri"/>
        <family val="2"/>
      </rPr>
      <t xml:space="preserve">
(where float is 100% submerged in liquid)</t>
    </r>
  </si>
  <si>
    <t>% of float submerged in Liquid #2</t>
  </si>
  <si>
    <t>Weight added inside float (ie. sand, water)</t>
  </si>
  <si>
    <t>Table 1 
and Diagram B</t>
  </si>
  <si>
    <r>
      <t xml:space="preserve">Table 1 </t>
    </r>
    <r>
      <rPr>
        <b/>
        <sz val="11"/>
        <color theme="1"/>
        <rFont val="Calibri"/>
        <family val="2"/>
        <scheme val="minor"/>
      </rPr>
      <t>- Typical Specific Weights
                    of common liquids</t>
    </r>
  </si>
  <si>
    <t>(Specific Weight  =  Specific Gravity  X  Specifc Weight of Water @ oper Temp.)</t>
  </si>
  <si>
    <t xml:space="preserve"> L1  (standard bar: holes every inch from 3" thru 9")</t>
  </si>
  <si>
    <t xml:space="preserve"> L2  (standard bar: holes every inch from 3" thru 9")</t>
  </si>
  <si>
    <t xml:space="preserve"> L1   (standard bar: holes every inch from 3" thru 9")</t>
  </si>
  <si>
    <t xml:space="preserve"> L2   (standard bar: holes every inch from 3" thru 9")</t>
  </si>
  <si>
    <t>2-phase Torque Calculator for Mechanical Dump Valve</t>
  </si>
  <si>
    <t>3-phase (interfacing) Torque Calculator for Mechanical Dump Valve</t>
  </si>
  <si>
    <t>Diaphragm Balanced Valves</t>
  </si>
  <si>
    <r>
      <t xml:space="preserve">2" </t>
    </r>
    <r>
      <rPr>
        <b/>
        <u/>
        <sz val="11"/>
        <color theme="1"/>
        <rFont val="Calibri"/>
        <family val="2"/>
        <scheme val="minor"/>
      </rPr>
      <t>REDUCED</t>
    </r>
    <r>
      <rPr>
        <b/>
        <sz val="11"/>
        <color theme="1"/>
        <rFont val="Calibri"/>
        <family val="2"/>
        <scheme val="minor"/>
      </rPr>
      <t xml:space="preserve"> Trim
(1.5" Trim)</t>
    </r>
  </si>
  <si>
    <t>Piston Balanced Throttling Valves</t>
  </si>
  <si>
    <t>Weight added to end of trunnion lever</t>
  </si>
  <si>
    <t>Weight added to end of trunnion lever
(enter 0 if no weight added)</t>
  </si>
  <si>
    <t>lb</t>
  </si>
  <si>
    <t>Lw  (measure from center of weight to trunnion center of rotation)</t>
  </si>
  <si>
    <t>Length from rotation center to center of weight</t>
  </si>
  <si>
    <t>W</t>
  </si>
  <si>
    <t>L_w</t>
  </si>
  <si>
    <t xml:space="preserve">Below are the formulas on which this worksheet is based.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</si>
</sst>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5" x14ac:knownFonts="1">
    <font>
      <sz val="11"/>
      <color theme="1"/>
      <name val="Calibri"/>
      <family val="2"/>
      <scheme val="minor"/>
    </font>
    <font>
      <sz val="12"/>
      <color theme="1"/>
      <name val="Calibri"/>
      <family val="2"/>
      <scheme val="minor"/>
    </font>
    <font>
      <sz val="11"/>
      <color theme="1"/>
      <name val="Calibri"/>
      <family val="2"/>
    </font>
    <font>
      <b/>
      <sz val="11"/>
      <color theme="1"/>
      <name val="Calibri"/>
      <family val="2"/>
      <scheme val="minor"/>
    </font>
    <font>
      <b/>
      <sz val="11"/>
      <color theme="1"/>
      <name val="Calibri"/>
      <family val="2"/>
    </font>
    <font>
      <b/>
      <sz val="14"/>
      <color theme="1"/>
      <name val="Calibri"/>
      <family val="2"/>
      <scheme val="minor"/>
    </font>
    <font>
      <b/>
      <sz val="14"/>
      <color rgb="FF000000"/>
      <name val="Calibri"/>
      <family val="2"/>
      <scheme val="minor"/>
    </font>
    <font>
      <b/>
      <sz val="11"/>
      <color rgb="FF000000"/>
      <name val="Calibri"/>
      <family val="2"/>
      <scheme val="minor"/>
    </font>
    <font>
      <b/>
      <sz val="10"/>
      <color theme="1"/>
      <name val="Calibri"/>
      <family val="2"/>
      <scheme val="minor"/>
    </font>
    <font>
      <sz val="10"/>
      <color theme="1"/>
      <name val="Calibri"/>
      <family val="2"/>
      <scheme val="minor"/>
    </font>
    <font>
      <sz val="10"/>
      <color theme="1"/>
      <name val="Calibri"/>
      <family val="2"/>
    </font>
    <font>
      <b/>
      <sz val="18"/>
      <color theme="1"/>
      <name val="Calibri"/>
      <family val="2"/>
      <scheme val="minor"/>
    </font>
    <font>
      <b/>
      <sz val="16"/>
      <color theme="5" tint="-0.249977111117893"/>
      <name val="Calibri"/>
      <family val="2"/>
      <scheme val="minor"/>
    </font>
    <font>
      <b/>
      <u/>
      <sz val="11"/>
      <color theme="1"/>
      <name val="Calibri"/>
      <family val="2"/>
      <scheme val="minor"/>
    </font>
    <font>
      <sz val="14"/>
      <color theme="1"/>
      <name val="Calibri"/>
      <family val="2"/>
      <scheme val="minor"/>
    </font>
  </fonts>
  <fills count="10">
    <fill>
      <patternFill patternType="none"/>
    </fill>
    <fill>
      <patternFill patternType="gray125"/>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s>
  <borders count="4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bottom style="medium">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s>
  <cellStyleXfs count="1">
    <xf numFmtId="0" fontId="0" fillId="0" borderId="0"/>
  </cellStyleXfs>
  <cellXfs count="247">
    <xf numFmtId="0" fontId="0" fillId="0" borderId="0" xfId="0"/>
    <xf numFmtId="0" fontId="0" fillId="0" borderId="1" xfId="0" applyBorder="1"/>
    <xf numFmtId="0" fontId="0" fillId="2" borderId="1" xfId="0" applyFill="1" applyBorder="1"/>
    <xf numFmtId="0" fontId="0" fillId="3" borderId="1" xfId="0" applyFill="1" applyBorder="1"/>
    <xf numFmtId="0" fontId="0" fillId="4" borderId="1" xfId="0" applyFill="1" applyBorder="1"/>
    <xf numFmtId="0" fontId="2" fillId="0" borderId="1" xfId="0" applyFont="1" applyFill="1" applyBorder="1"/>
    <xf numFmtId="2" fontId="0" fillId="2" borderId="1" xfId="0" applyNumberFormat="1" applyFill="1" applyBorder="1"/>
    <xf numFmtId="164" fontId="0" fillId="2" borderId="1" xfId="0" applyNumberFormat="1" applyFill="1" applyBorder="1"/>
    <xf numFmtId="1" fontId="0" fillId="2" borderId="1" xfId="0" applyNumberFormat="1" applyFill="1" applyBorder="1"/>
    <xf numFmtId="0" fontId="2" fillId="0" borderId="0" xfId="0" applyFont="1" applyFill="1" applyBorder="1"/>
    <xf numFmtId="0" fontId="0" fillId="0" borderId="0" xfId="0" applyBorder="1"/>
    <xf numFmtId="0" fontId="2" fillId="0" borderId="0" xfId="0" applyFont="1" applyBorder="1"/>
    <xf numFmtId="0" fontId="0" fillId="0" borderId="0" xfId="0" applyFill="1" applyBorder="1"/>
    <xf numFmtId="1" fontId="0" fillId="0" borderId="0" xfId="0" applyNumberFormat="1" applyFill="1" applyBorder="1"/>
    <xf numFmtId="0" fontId="0" fillId="0" borderId="0" xfId="0" applyAlignment="1"/>
    <xf numFmtId="0" fontId="2" fillId="0" borderId="0" xfId="0" applyFont="1" applyBorder="1" applyAlignment="1">
      <alignment horizontal="left"/>
    </xf>
    <xf numFmtId="0" fontId="0" fillId="0" borderId="1" xfId="0" applyBorder="1" applyAlignment="1">
      <alignment horizontal="center"/>
    </xf>
    <xf numFmtId="0" fontId="2" fillId="0" borderId="2" xfId="0" applyFont="1" applyBorder="1"/>
    <xf numFmtId="0" fontId="0" fillId="3" borderId="2" xfId="0" applyFill="1" applyBorder="1"/>
    <xf numFmtId="0" fontId="2" fillId="0" borderId="3" xfId="0" applyFont="1" applyFill="1" applyBorder="1"/>
    <xf numFmtId="1" fontId="0" fillId="2" borderId="3" xfId="0" applyNumberFormat="1" applyFill="1" applyBorder="1"/>
    <xf numFmtId="0" fontId="2" fillId="6" borderId="4" xfId="0" applyFont="1" applyFill="1" applyBorder="1" applyAlignment="1">
      <alignment horizontal="center"/>
    </xf>
    <xf numFmtId="0" fontId="0" fillId="6" borderId="5" xfId="0" applyFill="1" applyBorder="1"/>
    <xf numFmtId="0" fontId="0" fillId="6" borderId="6" xfId="0" applyFill="1" applyBorder="1"/>
    <xf numFmtId="0" fontId="2" fillId="0" borderId="2" xfId="0" applyFont="1" applyBorder="1" applyAlignment="1">
      <alignment horizontal="center"/>
    </xf>
    <xf numFmtId="0" fontId="0" fillId="0" borderId="2" xfId="0" applyBorder="1" applyAlignment="1">
      <alignment horizontal="center"/>
    </xf>
    <xf numFmtId="0" fontId="2" fillId="6" borderId="5" xfId="0" applyFont="1" applyFill="1" applyBorder="1" applyAlignment="1">
      <alignment horizontal="center"/>
    </xf>
    <xf numFmtId="0" fontId="0" fillId="6" borderId="5" xfId="0" applyFill="1" applyBorder="1" applyAlignment="1">
      <alignment horizontal="center"/>
    </xf>
    <xf numFmtId="0" fontId="0" fillId="0" borderId="3" xfId="0" applyBorder="1" applyAlignment="1">
      <alignment horizontal="center"/>
    </xf>
    <xf numFmtId="0" fontId="0" fillId="5" borderId="1" xfId="0" applyFill="1" applyBorder="1" applyAlignment="1">
      <alignment horizontal="center"/>
    </xf>
    <xf numFmtId="0" fontId="0" fillId="2" borderId="1" xfId="0" applyFill="1" applyBorder="1" applyAlignment="1">
      <alignment horizontal="center"/>
    </xf>
    <xf numFmtId="0" fontId="0" fillId="6" borderId="1" xfId="0" applyFill="1" applyBorder="1" applyAlignment="1">
      <alignment horizontal="center"/>
    </xf>
    <xf numFmtId="0" fontId="0" fillId="2" borderId="3" xfId="0" applyFill="1" applyBorder="1"/>
    <xf numFmtId="0" fontId="0" fillId="6" borderId="1" xfId="0" applyFill="1" applyBorder="1" applyAlignment="1">
      <alignment horizontal="center" vertical="center"/>
    </xf>
    <xf numFmtId="0" fontId="5" fillId="5" borderId="7" xfId="0" applyFont="1" applyFill="1" applyBorder="1" applyAlignment="1">
      <alignment horizontal="left" vertical="center"/>
    </xf>
    <xf numFmtId="0" fontId="3" fillId="5" borderId="8" xfId="0" applyFont="1" applyFill="1" applyBorder="1" applyAlignment="1">
      <alignment horizontal="left"/>
    </xf>
    <xf numFmtId="0" fontId="5" fillId="2" borderId="2" xfId="0" applyFont="1" applyFill="1" applyBorder="1" applyAlignment="1">
      <alignment horizontal="left" vertical="center"/>
    </xf>
    <xf numFmtId="0" fontId="3" fillId="2" borderId="3" xfId="0" applyFont="1" applyFill="1" applyBorder="1" applyAlignment="1">
      <alignment horizontal="center"/>
    </xf>
    <xf numFmtId="0" fontId="0" fillId="5" borderId="1" xfId="0" applyFill="1" applyBorder="1" applyAlignment="1">
      <alignment vertical="center"/>
    </xf>
    <xf numFmtId="0" fontId="0" fillId="5" borderId="1" xfId="0" applyFill="1" applyBorder="1" applyAlignment="1">
      <alignment horizontal="center" vertical="center"/>
    </xf>
    <xf numFmtId="0" fontId="0" fillId="0" borderId="0" xfId="0" applyFill="1" applyBorder="1" applyAlignment="1"/>
    <xf numFmtId="0" fontId="0" fillId="0" borderId="1" xfId="0" applyFill="1" applyBorder="1" applyProtection="1">
      <protection locked="0"/>
    </xf>
    <xf numFmtId="0" fontId="0" fillId="0" borderId="1" xfId="0" applyFill="1" applyBorder="1" applyAlignment="1" applyProtection="1">
      <alignment vertical="center"/>
      <protection locked="0"/>
    </xf>
    <xf numFmtId="0" fontId="0" fillId="2" borderId="12" xfId="0" applyFill="1" applyBorder="1" applyAlignment="1">
      <alignment horizontal="center" vertical="center"/>
    </xf>
    <xf numFmtId="0" fontId="0" fillId="0" borderId="13" xfId="0" applyFill="1" applyBorder="1" applyProtection="1">
      <protection locked="0"/>
    </xf>
    <xf numFmtId="0" fontId="3" fillId="7" borderId="9" xfId="0" applyFont="1" applyFill="1" applyBorder="1" applyAlignment="1">
      <alignment horizontal="center" vertical="center"/>
    </xf>
    <xf numFmtId="0" fontId="3" fillId="7" borderId="10" xfId="0" applyFont="1" applyFill="1" applyBorder="1" applyAlignment="1">
      <alignment horizontal="center" vertical="center"/>
    </xf>
    <xf numFmtId="1" fontId="3" fillId="7" borderId="1" xfId="0" applyNumberFormat="1" applyFont="1" applyFill="1" applyBorder="1"/>
    <xf numFmtId="0" fontId="0" fillId="3" borderId="1" xfId="0" applyFill="1" applyBorder="1" applyAlignment="1">
      <alignment horizontal="center"/>
    </xf>
    <xf numFmtId="0" fontId="0" fillId="0" borderId="0" xfId="0" applyFill="1"/>
    <xf numFmtId="0" fontId="0" fillId="0" borderId="0" xfId="0" applyFill="1" applyBorder="1" applyAlignment="1">
      <alignment horizontal="center"/>
    </xf>
    <xf numFmtId="0" fontId="0" fillId="0" borderId="0" xfId="0" applyFill="1" applyBorder="1" applyAlignment="1">
      <alignment vertical="center"/>
    </xf>
    <xf numFmtId="0" fontId="0" fillId="0" borderId="13" xfId="0" applyFill="1" applyBorder="1" applyAlignment="1" applyProtection="1">
      <alignment vertical="center"/>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7" borderId="31" xfId="0" applyFont="1" applyFill="1" applyBorder="1" applyAlignment="1">
      <alignment horizontal="center" vertical="center"/>
    </xf>
    <xf numFmtId="0" fontId="3" fillId="7" borderId="3" xfId="0" applyFont="1" applyFill="1" applyBorder="1" applyAlignment="1">
      <alignment horizontal="center" vertical="center"/>
    </xf>
    <xf numFmtId="0" fontId="3" fillId="0" borderId="3"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wrapText="1"/>
      <protection locked="0"/>
    </xf>
    <xf numFmtId="9" fontId="0" fillId="0" borderId="1" xfId="0" applyNumberFormat="1" applyFill="1" applyBorder="1" applyProtection="1">
      <protection locked="0"/>
    </xf>
    <xf numFmtId="0" fontId="0" fillId="2" borderId="2" xfId="0" applyFill="1" applyBorder="1"/>
    <xf numFmtId="0" fontId="0" fillId="7" borderId="1" xfId="0" applyFill="1" applyBorder="1" applyAlignment="1">
      <alignment horizontal="center" vertical="center"/>
    </xf>
    <xf numFmtId="1" fontId="3" fillId="7" borderId="1" xfId="0" applyNumberFormat="1" applyFont="1" applyFill="1" applyBorder="1" applyAlignment="1">
      <alignment vertical="center"/>
    </xf>
    <xf numFmtId="1" fontId="3" fillId="7" borderId="13" xfId="0" applyNumberFormat="1" applyFont="1" applyFill="1" applyBorder="1" applyAlignment="1">
      <alignment vertical="center"/>
    </xf>
    <xf numFmtId="0" fontId="0" fillId="7" borderId="26" xfId="0" applyFill="1" applyBorder="1" applyAlignment="1">
      <alignment horizontal="center" vertical="center"/>
    </xf>
    <xf numFmtId="1" fontId="3" fillId="7" borderId="26" xfId="0" applyNumberFormat="1" applyFont="1" applyFill="1" applyBorder="1" applyAlignment="1">
      <alignment vertical="center"/>
    </xf>
    <xf numFmtId="1" fontId="3" fillId="7" borderId="27" xfId="0" applyNumberFormat="1" applyFont="1" applyFill="1" applyBorder="1" applyAlignment="1">
      <alignment vertical="center"/>
    </xf>
    <xf numFmtId="9" fontId="0" fillId="3" borderId="1" xfId="0" applyNumberFormat="1" applyFill="1" applyBorder="1"/>
    <xf numFmtId="2" fontId="0" fillId="2" borderId="2" xfId="0" applyNumberFormat="1" applyFill="1" applyBorder="1"/>
    <xf numFmtId="1" fontId="3" fillId="7" borderId="3" xfId="0" applyNumberFormat="1" applyFont="1" applyFill="1" applyBorder="1"/>
    <xf numFmtId="0" fontId="5" fillId="2" borderId="2" xfId="0" applyFont="1" applyFill="1" applyBorder="1" applyAlignment="1">
      <alignment horizontal="left" vertical="center" wrapText="1"/>
    </xf>
    <xf numFmtId="0" fontId="0" fillId="2" borderId="3" xfId="0" applyFont="1" applyFill="1" applyBorder="1" applyAlignment="1">
      <alignment horizontal="center" wrapText="1"/>
    </xf>
    <xf numFmtId="0" fontId="0" fillId="9" borderId="0" xfId="0" applyFill="1"/>
    <xf numFmtId="0" fontId="0" fillId="9" borderId="0" xfId="0" applyFill="1" applyBorder="1" applyAlignment="1">
      <alignment vertical="center"/>
    </xf>
    <xf numFmtId="0" fontId="0" fillId="9" borderId="0" xfId="0" applyFill="1" applyBorder="1" applyAlignment="1">
      <alignment horizontal="center"/>
    </xf>
    <xf numFmtId="0" fontId="0" fillId="9" borderId="0" xfId="0" applyFill="1" applyAlignment="1"/>
    <xf numFmtId="0" fontId="0" fillId="7" borderId="1" xfId="0" applyFill="1" applyBorder="1" applyAlignment="1" applyProtection="1">
      <alignment horizontal="center"/>
    </xf>
    <xf numFmtId="1" fontId="3" fillId="7" borderId="1" xfId="0" applyNumberFormat="1" applyFont="1" applyFill="1" applyBorder="1" applyProtection="1"/>
    <xf numFmtId="1" fontId="3" fillId="7" borderId="13" xfId="0" applyNumberFormat="1" applyFont="1" applyFill="1" applyBorder="1" applyProtection="1"/>
    <xf numFmtId="0" fontId="0" fillId="9" borderId="0" xfId="0" applyFill="1" applyProtection="1"/>
    <xf numFmtId="0" fontId="0" fillId="5" borderId="1" xfId="0" applyFill="1" applyBorder="1" applyAlignment="1" applyProtection="1">
      <alignment vertical="center"/>
    </xf>
    <xf numFmtId="0" fontId="0" fillId="5" borderId="1" xfId="0" applyFill="1" applyBorder="1" applyAlignment="1" applyProtection="1">
      <alignment horizontal="center" vertical="center"/>
    </xf>
    <xf numFmtId="0" fontId="0" fillId="7" borderId="26" xfId="0" applyFill="1" applyBorder="1" applyAlignment="1" applyProtection="1">
      <alignment horizontal="center"/>
    </xf>
    <xf numFmtId="1" fontId="3" fillId="7" borderId="26" xfId="0" applyNumberFormat="1" applyFont="1" applyFill="1" applyBorder="1" applyProtection="1"/>
    <xf numFmtId="1" fontId="3" fillId="7" borderId="27" xfId="0" applyNumberFormat="1" applyFont="1" applyFill="1" applyBorder="1" applyProtection="1"/>
    <xf numFmtId="0" fontId="2" fillId="9" borderId="0" xfId="0" applyFont="1" applyFill="1" applyBorder="1" applyAlignment="1" applyProtection="1">
      <alignment wrapText="1"/>
    </xf>
    <xf numFmtId="0" fontId="6" fillId="7" borderId="4" xfId="0" applyFont="1" applyFill="1" applyBorder="1" applyAlignment="1" applyProtection="1"/>
    <xf numFmtId="0" fontId="2" fillId="7" borderId="5" xfId="0" applyFont="1" applyFill="1" applyBorder="1" applyAlignment="1" applyProtection="1">
      <alignment wrapText="1"/>
    </xf>
    <xf numFmtId="0" fontId="2" fillId="7" borderId="6" xfId="0" applyFont="1" applyFill="1" applyBorder="1" applyAlignment="1" applyProtection="1">
      <alignment wrapText="1"/>
    </xf>
    <xf numFmtId="0" fontId="0" fillId="5" borderId="3" xfId="0" applyFill="1" applyBorder="1" applyAlignment="1" applyProtection="1">
      <alignment vertical="center"/>
    </xf>
    <xf numFmtId="0" fontId="0" fillId="5" borderId="3" xfId="0" applyFill="1" applyBorder="1" applyAlignment="1" applyProtection="1">
      <alignment horizontal="center" vertical="center"/>
    </xf>
    <xf numFmtId="0" fontId="3" fillId="7" borderId="2" xfId="0" applyFont="1" applyFill="1" applyBorder="1" applyAlignment="1" applyProtection="1">
      <alignment horizontal="center"/>
    </xf>
    <xf numFmtId="0" fontId="0" fillId="0" borderId="0" xfId="0" applyProtection="1"/>
    <xf numFmtId="0" fontId="3" fillId="7" borderId="17" xfId="0" applyFont="1" applyFill="1" applyBorder="1" applyAlignment="1" applyProtection="1">
      <alignment horizontal="center"/>
    </xf>
    <xf numFmtId="0" fontId="3" fillId="7" borderId="3" xfId="0" applyFont="1" applyFill="1" applyBorder="1" applyAlignment="1" applyProtection="1">
      <alignment horizontal="center"/>
    </xf>
    <xf numFmtId="0" fontId="3" fillId="7" borderId="1" xfId="0" applyFont="1" applyFill="1" applyBorder="1" applyAlignment="1" applyProtection="1">
      <alignment horizontal="center"/>
    </xf>
    <xf numFmtId="0" fontId="0" fillId="7" borderId="2" xfId="0" applyFill="1" applyBorder="1" applyAlignment="1" applyProtection="1">
      <alignment horizontal="center"/>
    </xf>
    <xf numFmtId="0" fontId="5" fillId="3" borderId="2" xfId="0" applyFont="1" applyFill="1" applyBorder="1" applyAlignment="1" applyProtection="1">
      <alignment vertical="center"/>
    </xf>
    <xf numFmtId="0" fontId="0" fillId="7" borderId="17" xfId="0" applyFill="1" applyBorder="1" applyAlignment="1" applyProtection="1">
      <alignment horizontal="center"/>
    </xf>
    <xf numFmtId="0" fontId="3" fillId="3" borderId="3" xfId="0" applyFont="1" applyFill="1" applyBorder="1" applyAlignment="1" applyProtection="1">
      <alignment horizontal="left"/>
    </xf>
    <xf numFmtId="0" fontId="0" fillId="3" borderId="3" xfId="0" applyFill="1" applyBorder="1" applyAlignment="1" applyProtection="1">
      <alignment horizontal="center" vertical="center"/>
    </xf>
    <xf numFmtId="0" fontId="0" fillId="3" borderId="3" xfId="0" applyFill="1" applyBorder="1" applyAlignment="1" applyProtection="1">
      <alignment vertical="center"/>
    </xf>
    <xf numFmtId="0" fontId="0" fillId="3" borderId="1" xfId="0" applyFill="1" applyBorder="1" applyAlignment="1" applyProtection="1">
      <alignment horizontal="center" vertical="center"/>
    </xf>
    <xf numFmtId="0" fontId="0" fillId="3" borderId="1" xfId="0" applyFill="1" applyBorder="1" applyAlignment="1" applyProtection="1">
      <alignment vertical="center"/>
    </xf>
    <xf numFmtId="0" fontId="0" fillId="8" borderId="7" xfId="0" applyFill="1" applyBorder="1" applyProtection="1"/>
    <xf numFmtId="0" fontId="0" fillId="8" borderId="16" xfId="0" applyFill="1" applyBorder="1" applyProtection="1"/>
    <xf numFmtId="0" fontId="0" fillId="8" borderId="15" xfId="0" applyFill="1" applyBorder="1" applyProtection="1"/>
    <xf numFmtId="0" fontId="3" fillId="3" borderId="7" xfId="0" applyFont="1" applyFill="1" applyBorder="1" applyAlignment="1" applyProtection="1">
      <alignment horizontal="center" wrapText="1"/>
    </xf>
    <xf numFmtId="0" fontId="3" fillId="3" borderId="2" xfId="0"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8" fillId="3" borderId="8" xfId="0" applyFont="1" applyFill="1" applyBorder="1" applyAlignment="1" applyProtection="1">
      <alignment horizontal="center" wrapText="1"/>
    </xf>
    <xf numFmtId="0" fontId="3" fillId="3" borderId="3" xfId="0" applyFont="1" applyFill="1" applyBorder="1" applyAlignment="1" applyProtection="1">
      <alignment horizontal="center" wrapText="1"/>
    </xf>
    <xf numFmtId="0" fontId="3" fillId="3" borderId="18" xfId="0" applyFont="1" applyFill="1" applyBorder="1" applyAlignment="1" applyProtection="1">
      <alignment horizontal="center" wrapText="1"/>
    </xf>
    <xf numFmtId="0" fontId="0" fillId="7" borderId="3" xfId="0" applyFill="1" applyBorder="1" applyAlignment="1" applyProtection="1">
      <alignment horizontal="center"/>
    </xf>
    <xf numFmtId="0" fontId="0" fillId="9" borderId="0" xfId="0" applyFill="1" applyBorder="1" applyProtection="1"/>
    <xf numFmtId="0" fontId="0" fillId="3" borderId="3" xfId="0" applyFill="1" applyBorder="1" applyAlignment="1" applyProtection="1">
      <alignment horizontal="center"/>
    </xf>
    <xf numFmtId="0" fontId="0" fillId="3" borderId="3" xfId="0" applyFill="1" applyBorder="1" applyProtection="1"/>
    <xf numFmtId="0" fontId="0" fillId="7" borderId="4" xfId="0" applyFill="1" applyBorder="1" applyProtection="1"/>
    <xf numFmtId="0" fontId="0" fillId="7" borderId="5" xfId="0" applyFill="1" applyBorder="1" applyProtection="1"/>
    <xf numFmtId="0" fontId="0" fillId="7" borderId="6" xfId="0" applyFill="1" applyBorder="1" applyProtection="1"/>
    <xf numFmtId="0" fontId="0" fillId="3" borderId="1" xfId="0" applyFill="1" applyBorder="1" applyAlignment="1" applyProtection="1">
      <alignment horizontal="center"/>
    </xf>
    <xf numFmtId="0" fontId="0" fillId="3" borderId="1" xfId="0" applyFill="1" applyBorder="1" applyProtection="1"/>
    <xf numFmtId="0" fontId="12" fillId="9" borderId="0" xfId="0" applyFont="1" applyFill="1" applyBorder="1" applyAlignment="1" applyProtection="1"/>
    <xf numFmtId="0" fontId="0" fillId="3" borderId="4" xfId="0" applyFill="1" applyBorder="1" applyAlignment="1" applyProtection="1">
      <alignment horizontal="left" vertical="center"/>
    </xf>
    <xf numFmtId="0" fontId="0" fillId="3" borderId="5" xfId="0" applyFill="1" applyBorder="1" applyAlignment="1" applyProtection="1">
      <alignment horizontal="center"/>
    </xf>
    <xf numFmtId="0" fontId="0" fillId="3" borderId="6" xfId="0" applyFill="1" applyBorder="1" applyAlignment="1" applyProtection="1">
      <alignment horizontal="center"/>
    </xf>
    <xf numFmtId="0" fontId="3" fillId="9" borderId="0" xfId="0" applyFont="1" applyFill="1" applyBorder="1" applyAlignment="1" applyProtection="1">
      <alignment vertical="center"/>
    </xf>
    <xf numFmtId="0" fontId="0" fillId="3" borderId="1" xfId="0" applyFill="1" applyBorder="1" applyAlignment="1" applyProtection="1">
      <alignment horizontal="left"/>
    </xf>
    <xf numFmtId="0" fontId="3" fillId="9" borderId="0" xfId="0" applyFont="1" applyFill="1" applyBorder="1" applyAlignment="1" applyProtection="1">
      <alignment horizontal="center"/>
    </xf>
    <xf numFmtId="0" fontId="0" fillId="9" borderId="0" xfId="0" applyFill="1" applyBorder="1" applyAlignment="1" applyProtection="1">
      <alignment horizontal="center"/>
    </xf>
    <xf numFmtId="0" fontId="0" fillId="7" borderId="1" xfId="0" applyFill="1" applyBorder="1" applyProtection="1"/>
    <xf numFmtId="1" fontId="0" fillId="7" borderId="1" xfId="0" applyNumberFormat="1" applyFill="1" applyBorder="1" applyProtection="1"/>
    <xf numFmtId="0" fontId="3" fillId="9" borderId="0" xfId="0" applyFont="1" applyFill="1" applyProtection="1"/>
    <xf numFmtId="0" fontId="0" fillId="9" borderId="0" xfId="0" applyFont="1" applyFill="1" applyBorder="1" applyAlignment="1" applyProtection="1">
      <alignment horizontal="center"/>
    </xf>
    <xf numFmtId="0" fontId="0" fillId="9" borderId="0" xfId="0" applyFill="1" applyBorder="1" applyAlignment="1" applyProtection="1">
      <alignment vertical="center"/>
    </xf>
    <xf numFmtId="0" fontId="0" fillId="0" borderId="0" xfId="0" applyFill="1" applyBorder="1" applyAlignment="1" applyProtection="1">
      <alignment horizontal="center"/>
    </xf>
    <xf numFmtId="0" fontId="0" fillId="3" borderId="4" xfId="0" applyFill="1" applyBorder="1" applyAlignment="1" applyProtection="1">
      <alignment horizontal="left"/>
    </xf>
    <xf numFmtId="0" fontId="0" fillId="0" borderId="0" xfId="0" applyFill="1" applyProtection="1"/>
    <xf numFmtId="0" fontId="0" fillId="5" borderId="3" xfId="0" applyFill="1" applyBorder="1" applyAlignment="1">
      <alignment vertical="center"/>
    </xf>
    <xf numFmtId="0" fontId="0" fillId="5" borderId="3" xfId="0" applyFill="1" applyBorder="1" applyAlignment="1">
      <alignment horizontal="center" vertical="center"/>
    </xf>
    <xf numFmtId="0" fontId="5" fillId="5" borderId="2" xfId="0" applyFont="1" applyFill="1" applyBorder="1" applyAlignment="1">
      <alignment horizontal="left" vertical="center"/>
    </xf>
    <xf numFmtId="0" fontId="3" fillId="5" borderId="17" xfId="0" applyFont="1" applyFill="1" applyBorder="1" applyAlignment="1">
      <alignment horizontal="left" vertical="top"/>
    </xf>
    <xf numFmtId="0" fontId="3" fillId="5" borderId="17" xfId="0" applyFont="1" applyFill="1" applyBorder="1" applyAlignment="1">
      <alignment horizontal="left" vertical="center"/>
    </xf>
    <xf numFmtId="0" fontId="3" fillId="5" borderId="3" xfId="0" applyFont="1" applyFill="1" applyBorder="1" applyAlignment="1">
      <alignment horizontal="left" vertical="center"/>
    </xf>
    <xf numFmtId="0" fontId="2" fillId="0" borderId="1" xfId="0" applyFont="1" applyBorder="1"/>
    <xf numFmtId="0" fontId="2" fillId="0" borderId="1" xfId="0" applyFont="1" applyBorder="1" applyAlignment="1">
      <alignment horizontal="center"/>
    </xf>
    <xf numFmtId="0" fontId="14" fillId="6" borderId="1" xfId="0" applyFont="1" applyFill="1" applyBorder="1" applyAlignment="1">
      <alignment horizontal="center" vertical="center"/>
    </xf>
    <xf numFmtId="0" fontId="12" fillId="7" borderId="4" xfId="0" applyFont="1" applyFill="1" applyBorder="1" applyAlignment="1" applyProtection="1">
      <alignment horizontal="center"/>
    </xf>
    <xf numFmtId="0" fontId="12" fillId="7" borderId="5" xfId="0" applyFont="1" applyFill="1" applyBorder="1" applyAlignment="1" applyProtection="1">
      <alignment horizontal="center"/>
    </xf>
    <xf numFmtId="0" fontId="12" fillId="7" borderId="6" xfId="0" applyFont="1" applyFill="1" applyBorder="1" applyAlignment="1" applyProtection="1">
      <alignment horizontal="center"/>
    </xf>
    <xf numFmtId="0" fontId="3" fillId="7" borderId="7" xfId="0" applyFont="1" applyFill="1" applyBorder="1" applyAlignment="1" applyProtection="1">
      <alignment horizontal="center" vertical="center"/>
    </xf>
    <xf numFmtId="0" fontId="3" fillId="7" borderId="15" xfId="0" applyFont="1" applyFill="1" applyBorder="1" applyAlignment="1" applyProtection="1">
      <alignment horizontal="center" vertical="center"/>
    </xf>
    <xf numFmtId="0" fontId="3" fillId="7" borderId="8" xfId="0" applyFont="1" applyFill="1" applyBorder="1" applyAlignment="1" applyProtection="1">
      <alignment horizontal="center" vertical="center"/>
    </xf>
    <xf numFmtId="0" fontId="3" fillId="7" borderId="18" xfId="0" applyFont="1" applyFill="1" applyBorder="1" applyAlignment="1" applyProtection="1">
      <alignment horizontal="center" vertical="center"/>
    </xf>
    <xf numFmtId="0" fontId="3" fillId="7" borderId="7" xfId="0" applyFont="1" applyFill="1" applyBorder="1" applyAlignment="1" applyProtection="1">
      <alignment horizontal="center" vertical="center" wrapText="1"/>
    </xf>
    <xf numFmtId="0" fontId="3" fillId="7" borderId="15"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3" fillId="7" borderId="18" xfId="0" applyFont="1" applyFill="1" applyBorder="1" applyAlignment="1" applyProtection="1">
      <alignment horizontal="center" vertical="center" wrapText="1"/>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0" fillId="7" borderId="12" xfId="0" applyFill="1" applyBorder="1" applyAlignment="1" applyProtection="1">
      <alignment horizontal="center" vertical="center" wrapText="1"/>
    </xf>
    <xf numFmtId="0" fontId="0" fillId="7" borderId="22" xfId="0" applyFill="1" applyBorder="1" applyAlignment="1" applyProtection="1">
      <alignment horizontal="center" vertical="center" wrapText="1"/>
    </xf>
    <xf numFmtId="0" fontId="0" fillId="6" borderId="12"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 xfId="0" applyFill="1" applyBorder="1" applyAlignment="1">
      <alignment horizontal="left"/>
    </xf>
    <xf numFmtId="0" fontId="0" fillId="3" borderId="5" xfId="0" applyFill="1" applyBorder="1" applyAlignment="1">
      <alignment horizontal="left"/>
    </xf>
    <xf numFmtId="0" fontId="0" fillId="3" borderId="6" xfId="0"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2" fillId="6" borderId="4" xfId="0" applyFont="1" applyFill="1" applyBorder="1" applyAlignment="1">
      <alignment horizontal="left" wrapText="1"/>
    </xf>
    <xf numFmtId="0" fontId="2" fillId="6" borderId="5" xfId="0" applyFont="1" applyFill="1" applyBorder="1" applyAlignment="1">
      <alignment horizontal="left" wrapText="1"/>
    </xf>
    <xf numFmtId="0" fontId="2" fillId="6" borderId="6" xfId="0" applyFont="1" applyFill="1" applyBorder="1" applyAlignment="1">
      <alignment horizontal="left" wrapText="1"/>
    </xf>
    <xf numFmtId="0" fontId="2" fillId="7" borderId="4" xfId="0" applyFont="1" applyFill="1" applyBorder="1" applyAlignment="1" applyProtection="1">
      <alignment horizontal="left" wrapText="1"/>
    </xf>
    <xf numFmtId="0" fontId="2" fillId="7" borderId="5" xfId="0" applyFont="1" applyFill="1" applyBorder="1" applyAlignment="1" applyProtection="1">
      <alignment horizontal="left" wrapText="1"/>
    </xf>
    <xf numFmtId="0" fontId="2" fillId="7" borderId="6" xfId="0" applyFont="1" applyFill="1" applyBorder="1" applyAlignment="1" applyProtection="1">
      <alignment horizontal="left" wrapText="1"/>
    </xf>
    <xf numFmtId="0" fontId="2" fillId="7" borderId="23" xfId="0" applyFont="1" applyFill="1" applyBorder="1" applyAlignment="1" applyProtection="1">
      <alignment horizontal="left" wrapText="1"/>
    </xf>
    <xf numFmtId="0" fontId="2" fillId="7" borderId="24" xfId="0" applyFont="1" applyFill="1" applyBorder="1" applyAlignment="1" applyProtection="1">
      <alignment horizontal="left" wrapText="1"/>
    </xf>
    <xf numFmtId="0" fontId="2" fillId="7" borderId="25" xfId="0" applyFont="1" applyFill="1" applyBorder="1" applyAlignment="1" applyProtection="1">
      <alignment horizontal="left"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11" fillId="6" borderId="35" xfId="0" applyFont="1" applyFill="1" applyBorder="1" applyAlignment="1">
      <alignment horizontal="center" vertical="center"/>
    </xf>
    <xf numFmtId="0" fontId="11" fillId="6" borderId="21" xfId="0" applyFont="1" applyFill="1" applyBorder="1" applyAlignment="1">
      <alignment horizontal="center" vertical="center"/>
    </xf>
    <xf numFmtId="0" fontId="11" fillId="6" borderId="36"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6" borderId="4" xfId="0" applyFill="1" applyBorder="1" applyAlignment="1">
      <alignment horizontal="left"/>
    </xf>
    <xf numFmtId="0" fontId="0" fillId="6" borderId="5" xfId="0" applyFill="1" applyBorder="1" applyAlignment="1">
      <alignment horizontal="left"/>
    </xf>
    <xf numFmtId="0" fontId="0" fillId="6" borderId="6" xfId="0" applyFill="1" applyBorder="1" applyAlignment="1">
      <alignment horizontal="left"/>
    </xf>
    <xf numFmtId="0" fontId="0" fillId="6" borderId="39" xfId="0" applyFill="1" applyBorder="1" applyAlignment="1">
      <alignment horizontal="left" vertical="center" wrapText="1"/>
    </xf>
    <xf numFmtId="0" fontId="0" fillId="6" borderId="0" xfId="0" applyFill="1" applyBorder="1" applyAlignment="1">
      <alignment horizontal="left" vertical="center" wrapText="1"/>
    </xf>
    <xf numFmtId="0" fontId="0" fillId="6" borderId="40" xfId="0" applyFill="1" applyBorder="1" applyAlignment="1">
      <alignment horizontal="left" vertical="center" wrapText="1"/>
    </xf>
    <xf numFmtId="0" fontId="0" fillId="6" borderId="43" xfId="0" applyFill="1" applyBorder="1" applyAlignment="1">
      <alignment horizontal="left" vertical="center" wrapText="1"/>
    </xf>
    <xf numFmtId="0" fontId="0" fillId="6" borderId="14" xfId="0" applyFill="1" applyBorder="1" applyAlignment="1">
      <alignment horizontal="left" vertical="center" wrapText="1"/>
    </xf>
    <xf numFmtId="0" fontId="0" fillId="6" borderId="44" xfId="0" applyFill="1" applyBorder="1" applyAlignment="1">
      <alignment horizontal="left" vertical="center" wrapText="1"/>
    </xf>
    <xf numFmtId="0" fontId="0" fillId="5" borderId="12" xfId="0" applyFill="1" applyBorder="1" applyAlignment="1">
      <alignment horizontal="center" vertical="center" wrapText="1"/>
    </xf>
    <xf numFmtId="0" fontId="0" fillId="2" borderId="4" xfId="0" applyFill="1" applyBorder="1" applyAlignment="1">
      <alignment horizontal="left"/>
    </xf>
    <xf numFmtId="0" fontId="0" fillId="2" borderId="5" xfId="0" applyFill="1" applyBorder="1" applyAlignment="1">
      <alignment horizontal="left"/>
    </xf>
    <xf numFmtId="0" fontId="0" fillId="2" borderId="6" xfId="0" applyFill="1" applyBorder="1" applyAlignment="1">
      <alignment horizontal="left"/>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3" fillId="7" borderId="20" xfId="0" applyFont="1" applyFill="1" applyBorder="1" applyAlignment="1">
      <alignment horizontal="center" vertical="center"/>
    </xf>
    <xf numFmtId="0" fontId="3" fillId="7" borderId="21" xfId="0" applyFont="1" applyFill="1" applyBorder="1" applyAlignment="1">
      <alignment horizontal="center" vertical="center"/>
    </xf>
    <xf numFmtId="0" fontId="3" fillId="7" borderId="19" xfId="0" applyFont="1" applyFill="1" applyBorder="1" applyAlignment="1">
      <alignment horizontal="center" vertical="center"/>
    </xf>
    <xf numFmtId="0" fontId="11" fillId="3" borderId="35"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36" xfId="0" applyFont="1" applyFill="1" applyBorder="1" applyAlignment="1">
      <alignment horizontal="center" vertical="center"/>
    </xf>
    <xf numFmtId="0" fontId="0" fillId="3" borderId="37" xfId="0" applyFill="1" applyBorder="1" applyAlignment="1">
      <alignment horizontal="left" vertical="center" wrapText="1"/>
    </xf>
    <xf numFmtId="0" fontId="0" fillId="3" borderId="16" xfId="0" applyFill="1" applyBorder="1" applyAlignment="1">
      <alignment horizontal="left" vertical="center" wrapText="1"/>
    </xf>
    <xf numFmtId="0" fontId="0" fillId="3" borderId="38" xfId="0" applyFill="1" applyBorder="1" applyAlignment="1">
      <alignment horizontal="left" vertical="center" wrapText="1"/>
    </xf>
    <xf numFmtId="0" fontId="0" fillId="3" borderId="39" xfId="0" applyFill="1" applyBorder="1" applyAlignment="1">
      <alignment horizontal="left" vertical="center" wrapText="1"/>
    </xf>
    <xf numFmtId="0" fontId="0" fillId="3" borderId="0" xfId="0" applyFill="1" applyBorder="1" applyAlignment="1">
      <alignment horizontal="left" vertical="center" wrapText="1"/>
    </xf>
    <xf numFmtId="0" fontId="0" fillId="3" borderId="40" xfId="0" applyFill="1" applyBorder="1" applyAlignment="1">
      <alignment horizontal="left" vertical="center" wrapText="1"/>
    </xf>
    <xf numFmtId="0" fontId="0" fillId="3" borderId="41" xfId="0" applyFill="1" applyBorder="1" applyAlignment="1">
      <alignment horizontal="left" vertical="center" wrapText="1"/>
    </xf>
    <xf numFmtId="0" fontId="0" fillId="3" borderId="30" xfId="0" applyFill="1" applyBorder="1" applyAlignment="1">
      <alignment horizontal="left" vertical="center" wrapText="1"/>
    </xf>
    <xf numFmtId="0" fontId="0" fillId="3" borderId="42" xfId="0" applyFill="1" applyBorder="1" applyAlignment="1">
      <alignment horizontal="left" vertical="center" wrapText="1"/>
    </xf>
    <xf numFmtId="0" fontId="3" fillId="7" borderId="8"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18" xfId="0" applyFont="1" applyFill="1" applyBorder="1" applyAlignment="1">
      <alignment horizontal="center" vertical="center"/>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0" fillId="5" borderId="31" xfId="0" applyFill="1" applyBorder="1" applyAlignment="1">
      <alignment horizontal="center" vertical="center" wrapText="1"/>
    </xf>
    <xf numFmtId="0" fontId="0" fillId="7" borderId="12" xfId="0" applyFill="1" applyBorder="1" applyAlignment="1">
      <alignment horizontal="center" vertical="center" wrapText="1"/>
    </xf>
    <xf numFmtId="0" fontId="0" fillId="7" borderId="22" xfId="0" applyFill="1" applyBorder="1" applyAlignment="1">
      <alignment horizontal="center" vertical="center" wrapText="1"/>
    </xf>
    <xf numFmtId="0" fontId="2" fillId="7" borderId="4" xfId="0" applyFont="1" applyFill="1" applyBorder="1" applyAlignment="1">
      <alignment horizontal="left" wrapText="1"/>
    </xf>
    <xf numFmtId="0" fontId="2" fillId="7" borderId="5" xfId="0" applyFont="1" applyFill="1" applyBorder="1" applyAlignment="1">
      <alignment horizontal="left" wrapText="1"/>
    </xf>
    <xf numFmtId="0" fontId="2" fillId="7" borderId="6" xfId="0" applyFont="1" applyFill="1" applyBorder="1" applyAlignment="1">
      <alignment horizontal="left" wrapText="1"/>
    </xf>
    <xf numFmtId="0" fontId="2" fillId="7" borderId="23" xfId="0" applyFont="1" applyFill="1" applyBorder="1" applyAlignment="1">
      <alignment horizontal="left" wrapText="1"/>
    </xf>
    <xf numFmtId="0" fontId="2" fillId="7" borderId="24" xfId="0" applyFont="1" applyFill="1" applyBorder="1" applyAlignment="1">
      <alignment horizontal="left" wrapText="1"/>
    </xf>
    <xf numFmtId="0" fontId="2" fillId="7" borderId="25" xfId="0" applyFont="1" applyFill="1" applyBorder="1" applyAlignment="1">
      <alignment horizontal="left" wrapText="1"/>
    </xf>
    <xf numFmtId="0" fontId="0" fillId="6" borderId="33" xfId="0" applyFill="1" applyBorder="1" applyAlignment="1">
      <alignment horizontal="center" vertical="center" wrapText="1"/>
    </xf>
    <xf numFmtId="0" fontId="0" fillId="6" borderId="34" xfId="0" applyFill="1" applyBorder="1" applyAlignment="1">
      <alignment horizontal="center" vertical="center" wrapText="1"/>
    </xf>
    <xf numFmtId="0" fontId="0" fillId="6" borderId="31" xfId="0" applyFill="1" applyBorder="1" applyAlignment="1">
      <alignment horizontal="center" vertical="center" wrapText="1"/>
    </xf>
    <xf numFmtId="0" fontId="0" fillId="2" borderId="33" xfId="0" applyFill="1" applyBorder="1" applyAlignment="1">
      <alignment horizontal="center" vertical="center" wrapText="1"/>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0" fillId="2" borderId="7" xfId="0" applyFill="1" applyBorder="1" applyAlignment="1">
      <alignment horizontal="center" vertical="center" wrapText="1"/>
    </xf>
    <xf numFmtId="0" fontId="0" fillId="2" borderId="15" xfId="0" applyFill="1" applyBorder="1" applyAlignment="1">
      <alignment horizontal="center" vertical="center"/>
    </xf>
    <xf numFmtId="0" fontId="0" fillId="2" borderId="28" xfId="0" applyFill="1" applyBorder="1" applyAlignment="1">
      <alignment horizontal="center" vertical="center"/>
    </xf>
    <xf numFmtId="0" fontId="0" fillId="2" borderId="29" xfId="0" applyFill="1" applyBorder="1" applyAlignment="1">
      <alignment horizontal="center" vertical="center"/>
    </xf>
    <xf numFmtId="0" fontId="0" fillId="2" borderId="8" xfId="0" applyFill="1" applyBorder="1" applyAlignment="1">
      <alignment horizontal="center" vertical="center"/>
    </xf>
    <xf numFmtId="0" fontId="0" fillId="2" borderId="18" xfId="0" applyFill="1" applyBorder="1" applyAlignment="1">
      <alignment horizontal="center" vertical="center"/>
    </xf>
    <xf numFmtId="0" fontId="3" fillId="5" borderId="17" xfId="0" applyFont="1" applyFill="1" applyBorder="1" applyAlignment="1">
      <alignment horizontal="center"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4.png"/><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10584</xdr:colOff>
      <xdr:row>53</xdr:row>
      <xdr:rowOff>164564</xdr:rowOff>
    </xdr:from>
    <xdr:to>
      <xdr:col>9</xdr:col>
      <xdr:colOff>610660</xdr:colOff>
      <xdr:row>62</xdr:row>
      <xdr:rowOff>187501</xdr:rowOff>
    </xdr:to>
    <xdr:sp macro="" textlink="">
      <xdr:nvSpPr>
        <xdr:cNvPr id="8" name="TextBox 7">
          <a:extLst>
            <a:ext uri="{FF2B5EF4-FFF2-40B4-BE49-F238E27FC236}">
              <a16:creationId xmlns:a16="http://schemas.microsoft.com/office/drawing/2014/main" xmlns="" id="{A3E886BC-2051-43F3-973A-45F9A92504E5}"/>
            </a:ext>
          </a:extLst>
        </xdr:cNvPr>
        <xdr:cNvSpPr txBox="1"/>
      </xdr:nvSpPr>
      <xdr:spPr>
        <a:xfrm>
          <a:off x="10584" y="12610564"/>
          <a:ext cx="7161743" cy="173743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dk1"/>
              </a:solidFill>
              <a:effectLst/>
              <a:latin typeface="+mn-lt"/>
              <a:ea typeface="+mn-ea"/>
              <a:cs typeface="+mn-cs"/>
            </a:rPr>
            <a:t>If Calculated Closing Torque is less than Required Closing Torque:</a:t>
          </a:r>
          <a:endParaRPr lang="en-US" sz="1200">
            <a:effectLst/>
          </a:endParaRPr>
        </a:p>
        <a:p>
          <a:r>
            <a:rPr lang="en-US" sz="1200" baseline="0">
              <a:solidFill>
                <a:schemeClr val="dk1"/>
              </a:solidFill>
              <a:effectLst/>
              <a:latin typeface="+mn-lt"/>
              <a:ea typeface="+mn-ea"/>
              <a:cs typeface="+mn-cs"/>
            </a:rPr>
            <a:t>-Try a heavier float and/or longer, heavier rod.</a:t>
          </a:r>
        </a:p>
        <a:p>
          <a:endParaRPr lang="en-US" sz="1200">
            <a:effectLst/>
          </a:endParaRPr>
        </a:p>
        <a:p>
          <a:r>
            <a:rPr lang="en-US" sz="1200" b="1">
              <a:solidFill>
                <a:schemeClr val="dk1"/>
              </a:solidFill>
              <a:effectLst/>
              <a:latin typeface="+mn-lt"/>
              <a:ea typeface="+mn-ea"/>
              <a:cs typeface="+mn-cs"/>
            </a:rPr>
            <a:t>If Calculated Opening Torque is less than Required Opening Torque:</a:t>
          </a:r>
          <a:endParaRPr lang="en-US" sz="1200">
            <a:effectLst/>
          </a:endParaRPr>
        </a:p>
        <a:p>
          <a:r>
            <a:rPr lang="en-US" sz="1200"/>
            <a:t>-Try a</a:t>
          </a:r>
          <a:r>
            <a:rPr lang="en-US" sz="1200" baseline="0"/>
            <a:t> float with a greater volume.</a:t>
          </a:r>
        </a:p>
        <a:p>
          <a:r>
            <a:rPr lang="en-US" sz="1200" baseline="0"/>
            <a:t>-If using a solid rod, try a tube instead.</a:t>
          </a:r>
        </a:p>
        <a:p>
          <a:r>
            <a:rPr lang="en-US" sz="1200" baseline="0"/>
            <a:t>-Utilize Conditions 2 thru 4 to see how different rod lengths affect your torques. </a:t>
          </a:r>
        </a:p>
      </xdr:txBody>
    </xdr:sp>
    <xdr:clientData/>
  </xdr:twoCellAnchor>
  <xdr:twoCellAnchor editAs="oneCell">
    <xdr:from>
      <xdr:col>11</xdr:col>
      <xdr:colOff>783981</xdr:colOff>
      <xdr:row>12</xdr:row>
      <xdr:rowOff>183476</xdr:rowOff>
    </xdr:from>
    <xdr:to>
      <xdr:col>11</xdr:col>
      <xdr:colOff>1782602</xdr:colOff>
      <xdr:row>14</xdr:row>
      <xdr:rowOff>259077</xdr:rowOff>
    </xdr:to>
    <xdr:pic>
      <xdr:nvPicPr>
        <xdr:cNvPr id="11" name="Picture 10">
          <a:extLst>
            <a:ext uri="{FF2B5EF4-FFF2-40B4-BE49-F238E27FC236}">
              <a16:creationId xmlns:a16="http://schemas.microsoft.com/office/drawing/2014/main" xmlns="" id="{676095F7-D9AB-4C40-BED9-80A10A6C6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61" t="17851" r="9027" b="18464"/>
        <a:stretch/>
      </xdr:blipFill>
      <xdr:spPr>
        <a:xfrm>
          <a:off x="7975356" y="2964776"/>
          <a:ext cx="995446" cy="643926"/>
        </a:xfrm>
        <a:prstGeom prst="rect">
          <a:avLst/>
        </a:prstGeom>
      </xdr:spPr>
    </xdr:pic>
    <xdr:clientData/>
  </xdr:twoCellAnchor>
  <xdr:twoCellAnchor editAs="oneCell">
    <xdr:from>
      <xdr:col>11</xdr:col>
      <xdr:colOff>1775315</xdr:colOff>
      <xdr:row>12</xdr:row>
      <xdr:rowOff>151222</xdr:rowOff>
    </xdr:from>
    <xdr:to>
      <xdr:col>11</xdr:col>
      <xdr:colOff>2446216</xdr:colOff>
      <xdr:row>14</xdr:row>
      <xdr:rowOff>240316</xdr:rowOff>
    </xdr:to>
    <xdr:pic>
      <xdr:nvPicPr>
        <xdr:cNvPr id="12" name="Picture 11">
          <a:extLst>
            <a:ext uri="{FF2B5EF4-FFF2-40B4-BE49-F238E27FC236}">
              <a16:creationId xmlns:a16="http://schemas.microsoft.com/office/drawing/2014/main" xmlns="" id="{228DD385-9946-40D2-BE7E-3DF0B4A1938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175" t="10695" r="17368" b="14717"/>
        <a:stretch/>
      </xdr:blipFill>
      <xdr:spPr>
        <a:xfrm>
          <a:off x="8966690" y="2932522"/>
          <a:ext cx="674076" cy="663769"/>
        </a:xfrm>
        <a:prstGeom prst="rect">
          <a:avLst/>
        </a:prstGeom>
      </xdr:spPr>
    </xdr:pic>
    <xdr:clientData/>
  </xdr:twoCellAnchor>
  <xdr:twoCellAnchor editAs="oneCell">
    <xdr:from>
      <xdr:col>11</xdr:col>
      <xdr:colOff>0</xdr:colOff>
      <xdr:row>39</xdr:row>
      <xdr:rowOff>0</xdr:rowOff>
    </xdr:from>
    <xdr:to>
      <xdr:col>16</xdr:col>
      <xdr:colOff>0</xdr:colOff>
      <xdr:row>59</xdr:row>
      <xdr:rowOff>10584</xdr:rowOff>
    </xdr:to>
    <xdr:pic>
      <xdr:nvPicPr>
        <xdr:cNvPr id="13" name="Picture 12">
          <a:extLst>
            <a:ext uri="{FF2B5EF4-FFF2-40B4-BE49-F238E27FC236}">
              <a16:creationId xmlns:a16="http://schemas.microsoft.com/office/drawing/2014/main" xmlns="" id="{202952E0-A16A-4580-A1B1-41C09B003935}"/>
            </a:ext>
          </a:extLst>
        </xdr:cNvPr>
        <xdr:cNvPicPr>
          <a:picLocks noChangeAspect="1"/>
        </xdr:cNvPicPr>
      </xdr:nvPicPr>
      <xdr:blipFill>
        <a:blip xmlns:r="http://schemas.openxmlformats.org/officeDocument/2006/relationships" r:embed="rId3"/>
        <a:stretch>
          <a:fillRect/>
        </a:stretch>
      </xdr:blipFill>
      <xdr:spPr>
        <a:xfrm>
          <a:off x="7948083" y="9112250"/>
          <a:ext cx="5556250" cy="3608917"/>
        </a:xfrm>
        <a:prstGeom prst="rect">
          <a:avLst/>
        </a:prstGeom>
        <a:ln w="38100">
          <a:solidFill>
            <a:srgbClr val="FFC000"/>
          </a:solidFill>
        </a:ln>
      </xdr:spPr>
    </xdr:pic>
    <xdr:clientData/>
  </xdr:twoCellAnchor>
  <xdr:twoCellAnchor>
    <xdr:from>
      <xdr:col>11</xdr:col>
      <xdr:colOff>354889</xdr:colOff>
      <xdr:row>53</xdr:row>
      <xdr:rowOff>0</xdr:rowOff>
    </xdr:from>
    <xdr:to>
      <xdr:col>11</xdr:col>
      <xdr:colOff>2431545</xdr:colOff>
      <xdr:row>53</xdr:row>
      <xdr:rowOff>106826</xdr:rowOff>
    </xdr:to>
    <xdr:sp macro="" textlink="">
      <xdr:nvSpPr>
        <xdr:cNvPr id="7" name="TextBox 6">
          <a:extLst>
            <a:ext uri="{FF2B5EF4-FFF2-40B4-BE49-F238E27FC236}">
              <a16:creationId xmlns:a16="http://schemas.microsoft.com/office/drawing/2014/main" xmlns="" id="{DB9BB85A-4A80-497A-AD7D-376C87DC3F75}"/>
            </a:ext>
          </a:extLst>
        </xdr:cNvPr>
        <xdr:cNvSpPr txBox="1"/>
      </xdr:nvSpPr>
      <xdr:spPr>
        <a:xfrm>
          <a:off x="7498639" y="11382142"/>
          <a:ext cx="2076656" cy="3315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Diagram A</a:t>
          </a:r>
        </a:p>
      </xdr:txBody>
    </xdr:sp>
    <xdr:clientData/>
  </xdr:twoCellAnchor>
  <xdr:twoCellAnchor editAs="oneCell">
    <xdr:from>
      <xdr:col>11</xdr:col>
      <xdr:colOff>560294</xdr:colOff>
      <xdr:row>0</xdr:row>
      <xdr:rowOff>89648</xdr:rowOff>
    </xdr:from>
    <xdr:to>
      <xdr:col>12</xdr:col>
      <xdr:colOff>22412</xdr:colOff>
      <xdr:row>2</xdr:row>
      <xdr:rowOff>62854</xdr:rowOff>
    </xdr:to>
    <xdr:pic>
      <xdr:nvPicPr>
        <xdr:cNvPr id="9" name="Picture 8" descr="https://d19cgyi5s8w5eh.cloudfront.net/img/a607344dd54f3b0f6907604225ae74db26e695a4">
          <a:extLst>
            <a:ext uri="{FF2B5EF4-FFF2-40B4-BE49-F238E27FC236}">
              <a16:creationId xmlns:a16="http://schemas.microsoft.com/office/drawing/2014/main" xmlns="" id="{AE8F3F50-07C2-4701-A540-9FCEEEAC04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45823" y="89648"/>
          <a:ext cx="2162736" cy="567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1883289</xdr:colOff>
      <xdr:row>17</xdr:row>
      <xdr:rowOff>340546</xdr:rowOff>
    </xdr:from>
    <xdr:to>
      <xdr:col>11</xdr:col>
      <xdr:colOff>2983118</xdr:colOff>
      <xdr:row>19</xdr:row>
      <xdr:rowOff>232834</xdr:rowOff>
    </xdr:to>
    <xdr:pic>
      <xdr:nvPicPr>
        <xdr:cNvPr id="2" name="Picture 1">
          <a:extLst>
            <a:ext uri="{FF2B5EF4-FFF2-40B4-BE49-F238E27FC236}">
              <a16:creationId xmlns:a16="http://schemas.microsoft.com/office/drawing/2014/main" xmlns="" id="{9D420E97-A46C-426D-8AB5-6935939E55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61" t="17851" r="9027" b="18464"/>
        <a:stretch/>
      </xdr:blipFill>
      <xdr:spPr>
        <a:xfrm>
          <a:off x="9630289" y="4372796"/>
          <a:ext cx="1099829" cy="664871"/>
        </a:xfrm>
        <a:prstGeom prst="rect">
          <a:avLst/>
        </a:prstGeom>
      </xdr:spPr>
    </xdr:pic>
    <xdr:clientData/>
  </xdr:twoCellAnchor>
  <xdr:twoCellAnchor editAs="oneCell">
    <xdr:from>
      <xdr:col>11</xdr:col>
      <xdr:colOff>984250</xdr:colOff>
      <xdr:row>17</xdr:row>
      <xdr:rowOff>337858</xdr:rowOff>
    </xdr:from>
    <xdr:to>
      <xdr:col>11</xdr:col>
      <xdr:colOff>1715959</xdr:colOff>
      <xdr:row>19</xdr:row>
      <xdr:rowOff>281229</xdr:rowOff>
    </xdr:to>
    <xdr:pic>
      <xdr:nvPicPr>
        <xdr:cNvPr id="3" name="Picture 2">
          <a:extLst>
            <a:ext uri="{FF2B5EF4-FFF2-40B4-BE49-F238E27FC236}">
              <a16:creationId xmlns:a16="http://schemas.microsoft.com/office/drawing/2014/main" xmlns="" id="{FC2FE0A2-F500-4274-A48C-B4A408F9028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175" t="10695" r="17368" b="14717"/>
        <a:stretch/>
      </xdr:blipFill>
      <xdr:spPr>
        <a:xfrm>
          <a:off x="8731250" y="4370108"/>
          <a:ext cx="731709" cy="715954"/>
        </a:xfrm>
        <a:prstGeom prst="rect">
          <a:avLst/>
        </a:prstGeom>
      </xdr:spPr>
    </xdr:pic>
    <xdr:clientData/>
  </xdr:twoCellAnchor>
  <xdr:twoCellAnchor>
    <xdr:from>
      <xdr:col>11</xdr:col>
      <xdr:colOff>354889</xdr:colOff>
      <xdr:row>58</xdr:row>
      <xdr:rowOff>0</xdr:rowOff>
    </xdr:from>
    <xdr:to>
      <xdr:col>11</xdr:col>
      <xdr:colOff>2431545</xdr:colOff>
      <xdr:row>58</xdr:row>
      <xdr:rowOff>44622</xdr:rowOff>
    </xdr:to>
    <xdr:sp macro="" textlink="">
      <xdr:nvSpPr>
        <xdr:cNvPr id="5" name="TextBox 4">
          <a:extLst>
            <a:ext uri="{FF2B5EF4-FFF2-40B4-BE49-F238E27FC236}">
              <a16:creationId xmlns:a16="http://schemas.microsoft.com/office/drawing/2014/main" xmlns="" id="{CC4D256C-D877-4BE3-B56B-4A9374CD2061}"/>
            </a:ext>
          </a:extLst>
        </xdr:cNvPr>
        <xdr:cNvSpPr txBox="1"/>
      </xdr:nvSpPr>
      <xdr:spPr>
        <a:xfrm>
          <a:off x="7784389" y="12284295"/>
          <a:ext cx="2076656" cy="323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Diagram A</a:t>
          </a:r>
        </a:p>
      </xdr:txBody>
    </xdr:sp>
    <xdr:clientData/>
  </xdr:twoCellAnchor>
  <xdr:twoCellAnchor>
    <xdr:from>
      <xdr:col>0</xdr:col>
      <xdr:colOff>0</xdr:colOff>
      <xdr:row>58</xdr:row>
      <xdr:rowOff>169333</xdr:rowOff>
    </xdr:from>
    <xdr:to>
      <xdr:col>9</xdr:col>
      <xdr:colOff>518584</xdr:colOff>
      <xdr:row>68</xdr:row>
      <xdr:rowOff>1770</xdr:rowOff>
    </xdr:to>
    <xdr:sp macro="" textlink="">
      <xdr:nvSpPr>
        <xdr:cNvPr id="6" name="TextBox 5">
          <a:extLst>
            <a:ext uri="{FF2B5EF4-FFF2-40B4-BE49-F238E27FC236}">
              <a16:creationId xmlns:a16="http://schemas.microsoft.com/office/drawing/2014/main" xmlns="" id="{D3CCC899-0AF8-4551-9A75-B79656622DC3}"/>
            </a:ext>
          </a:extLst>
        </xdr:cNvPr>
        <xdr:cNvSpPr txBox="1"/>
      </xdr:nvSpPr>
      <xdr:spPr>
        <a:xfrm>
          <a:off x="0" y="13176250"/>
          <a:ext cx="7006167" cy="173743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dk1"/>
              </a:solidFill>
              <a:effectLst/>
              <a:latin typeface="+mn-lt"/>
              <a:ea typeface="+mn-ea"/>
              <a:cs typeface="+mn-cs"/>
            </a:rPr>
            <a:t>If Calculated Closing Torque is less than Required Closing Torque:</a:t>
          </a:r>
          <a:endParaRPr lang="en-US" sz="1200">
            <a:effectLst/>
          </a:endParaRPr>
        </a:p>
        <a:p>
          <a:r>
            <a:rPr lang="en-US" sz="1200" baseline="0">
              <a:solidFill>
                <a:schemeClr val="dk1"/>
              </a:solidFill>
              <a:effectLst/>
              <a:latin typeface="+mn-lt"/>
              <a:ea typeface="+mn-ea"/>
              <a:cs typeface="+mn-cs"/>
            </a:rPr>
            <a:t>-Try a heavier float, more additional weight to float, or longer, heavier rod.</a:t>
          </a:r>
        </a:p>
        <a:p>
          <a:endParaRPr lang="en-US" sz="1200">
            <a:effectLst/>
          </a:endParaRPr>
        </a:p>
        <a:p>
          <a:r>
            <a:rPr lang="en-US" sz="1200" b="1">
              <a:solidFill>
                <a:schemeClr val="dk1"/>
              </a:solidFill>
              <a:effectLst/>
              <a:latin typeface="+mn-lt"/>
              <a:ea typeface="+mn-ea"/>
              <a:cs typeface="+mn-cs"/>
            </a:rPr>
            <a:t>If Calculated Opening Torque is less than Required Opening Torque:</a:t>
          </a:r>
          <a:endParaRPr lang="en-US" sz="1200">
            <a:effectLst/>
          </a:endParaRPr>
        </a:p>
        <a:p>
          <a:r>
            <a:rPr lang="en-US" sz="1200"/>
            <a:t>-Try a</a:t>
          </a:r>
          <a:r>
            <a:rPr lang="en-US" sz="1200" baseline="0"/>
            <a:t> float with a greater volume.</a:t>
          </a:r>
        </a:p>
        <a:p>
          <a:r>
            <a:rPr lang="en-US" sz="1200" baseline="0"/>
            <a:t>-Try less additional weight to float</a:t>
          </a:r>
        </a:p>
        <a:p>
          <a:r>
            <a:rPr lang="en-US" sz="1200" baseline="0"/>
            <a:t>-If using a solid rod, try a tube instead.</a:t>
          </a:r>
        </a:p>
        <a:p>
          <a:r>
            <a:rPr lang="en-US" sz="1200" baseline="0"/>
            <a:t>-Utilize Conditions 2 thru 4 to see how different rod lengths affect your torques. </a:t>
          </a:r>
        </a:p>
      </xdr:txBody>
    </xdr:sp>
    <xdr:clientData/>
  </xdr:twoCellAnchor>
  <xdr:twoCellAnchor editAs="oneCell">
    <xdr:from>
      <xdr:col>13</xdr:col>
      <xdr:colOff>169334</xdr:colOff>
      <xdr:row>3</xdr:row>
      <xdr:rowOff>169334</xdr:rowOff>
    </xdr:from>
    <xdr:to>
      <xdr:col>20</xdr:col>
      <xdr:colOff>569026</xdr:colOff>
      <xdr:row>14</xdr:row>
      <xdr:rowOff>158751</xdr:rowOff>
    </xdr:to>
    <xdr:pic>
      <xdr:nvPicPr>
        <xdr:cNvPr id="8" name="Picture 7">
          <a:extLst>
            <a:ext uri="{FF2B5EF4-FFF2-40B4-BE49-F238E27FC236}">
              <a16:creationId xmlns:a16="http://schemas.microsoft.com/office/drawing/2014/main" xmlns="" id="{4434314D-D385-4A4A-93EE-1FE695BEEFE2}"/>
            </a:ext>
          </a:extLst>
        </xdr:cNvPr>
        <xdr:cNvPicPr>
          <a:picLocks noChangeAspect="1"/>
        </xdr:cNvPicPr>
      </xdr:nvPicPr>
      <xdr:blipFill>
        <a:blip xmlns:r="http://schemas.openxmlformats.org/officeDocument/2006/relationships" r:embed="rId3"/>
        <a:stretch>
          <a:fillRect/>
        </a:stretch>
      </xdr:blipFill>
      <xdr:spPr>
        <a:xfrm>
          <a:off x="10943167" y="814917"/>
          <a:ext cx="4855276" cy="2582333"/>
        </a:xfrm>
        <a:prstGeom prst="rect">
          <a:avLst/>
        </a:prstGeom>
        <a:ln w="57150">
          <a:solidFill>
            <a:schemeClr val="accent2">
              <a:lumMod val="60000"/>
              <a:lumOff val="40000"/>
            </a:schemeClr>
          </a:solidFill>
        </a:ln>
      </xdr:spPr>
    </xdr:pic>
    <xdr:clientData/>
  </xdr:twoCellAnchor>
  <xdr:twoCellAnchor>
    <xdr:from>
      <xdr:col>18</xdr:col>
      <xdr:colOff>439555</xdr:colOff>
      <xdr:row>3</xdr:row>
      <xdr:rowOff>325129</xdr:rowOff>
    </xdr:from>
    <xdr:to>
      <xdr:col>20</xdr:col>
      <xdr:colOff>486832</xdr:colOff>
      <xdr:row>4</xdr:row>
      <xdr:rowOff>193847</xdr:rowOff>
    </xdr:to>
    <xdr:sp macro="" textlink="">
      <xdr:nvSpPr>
        <xdr:cNvPr id="9" name="TextBox 8">
          <a:extLst>
            <a:ext uri="{FF2B5EF4-FFF2-40B4-BE49-F238E27FC236}">
              <a16:creationId xmlns:a16="http://schemas.microsoft.com/office/drawing/2014/main" xmlns="" id="{A70716E6-20BC-4587-AE22-18425D71DFBB}"/>
            </a:ext>
          </a:extLst>
        </xdr:cNvPr>
        <xdr:cNvSpPr txBox="1"/>
      </xdr:nvSpPr>
      <xdr:spPr>
        <a:xfrm>
          <a:off x="14441305" y="970712"/>
          <a:ext cx="1274944" cy="323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Diagram B</a:t>
          </a:r>
        </a:p>
      </xdr:txBody>
    </xdr:sp>
    <xdr:clientData/>
  </xdr:twoCellAnchor>
  <xdr:twoCellAnchor editAs="oneCell">
    <xdr:from>
      <xdr:col>10</xdr:col>
      <xdr:colOff>263769</xdr:colOff>
      <xdr:row>43</xdr:row>
      <xdr:rowOff>3663</xdr:rowOff>
    </xdr:from>
    <xdr:to>
      <xdr:col>15</xdr:col>
      <xdr:colOff>453991</xdr:colOff>
      <xdr:row>62</xdr:row>
      <xdr:rowOff>127431</xdr:rowOff>
    </xdr:to>
    <xdr:pic>
      <xdr:nvPicPr>
        <xdr:cNvPr id="19" name="Picture 18">
          <a:extLst>
            <a:ext uri="{FF2B5EF4-FFF2-40B4-BE49-F238E27FC236}">
              <a16:creationId xmlns:a16="http://schemas.microsoft.com/office/drawing/2014/main" xmlns="" id="{E065E21E-ADDB-49FE-AA9E-0232A5E2F97B}"/>
            </a:ext>
          </a:extLst>
        </xdr:cNvPr>
        <xdr:cNvPicPr>
          <a:picLocks noChangeAspect="1"/>
        </xdr:cNvPicPr>
      </xdr:nvPicPr>
      <xdr:blipFill>
        <a:blip xmlns:r="http://schemas.openxmlformats.org/officeDocument/2006/relationships" r:embed="rId4"/>
        <a:stretch>
          <a:fillRect/>
        </a:stretch>
      </xdr:blipFill>
      <xdr:spPr>
        <a:xfrm>
          <a:off x="7422173" y="9763125"/>
          <a:ext cx="5419814" cy="3743268"/>
        </a:xfrm>
        <a:prstGeom prst="rect">
          <a:avLst/>
        </a:prstGeom>
      </xdr:spPr>
    </xdr:pic>
    <xdr:clientData/>
  </xdr:twoCellAnchor>
  <xdr:twoCellAnchor editAs="oneCell">
    <xdr:from>
      <xdr:col>11</xdr:col>
      <xdr:colOff>412750</xdr:colOff>
      <xdr:row>0</xdr:row>
      <xdr:rowOff>240453</xdr:rowOff>
    </xdr:from>
    <xdr:to>
      <xdr:col>12</xdr:col>
      <xdr:colOff>71663</xdr:colOff>
      <xdr:row>3</xdr:row>
      <xdr:rowOff>149225</xdr:rowOff>
    </xdr:to>
    <xdr:pic>
      <xdr:nvPicPr>
        <xdr:cNvPr id="21" name="Picture 20" descr="https://d19cgyi5s8w5eh.cloudfront.net/img/a607344dd54f3b0f6907604225ae74db26e695a4">
          <a:extLst>
            <a:ext uri="{FF2B5EF4-FFF2-40B4-BE49-F238E27FC236}">
              <a16:creationId xmlns:a16="http://schemas.microsoft.com/office/drawing/2014/main" xmlns="" id="{FE2927EB-725E-4F8F-AFF2-0043488EE3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59750" y="240453"/>
          <a:ext cx="2759830" cy="72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21</xdr:row>
      <xdr:rowOff>66675</xdr:rowOff>
    </xdr:from>
    <xdr:to>
      <xdr:col>8</xdr:col>
      <xdr:colOff>285624</xdr:colOff>
      <xdr:row>60</xdr:row>
      <xdr:rowOff>27469</xdr:rowOff>
    </xdr:to>
    <xdr:pic>
      <xdr:nvPicPr>
        <xdr:cNvPr id="2" name="Picture 1">
          <a:extLst>
            <a:ext uri="{FF2B5EF4-FFF2-40B4-BE49-F238E27FC236}">
              <a16:creationId xmlns:a16="http://schemas.microsoft.com/office/drawing/2014/main" xmlns="" id="{4AD271C4-7AF5-42E5-B37C-03CDAED72B75}"/>
            </a:ext>
          </a:extLst>
        </xdr:cNvPr>
        <xdr:cNvPicPr>
          <a:picLocks noChangeAspect="1"/>
        </xdr:cNvPicPr>
      </xdr:nvPicPr>
      <xdr:blipFill>
        <a:blip xmlns:r="http://schemas.openxmlformats.org/officeDocument/2006/relationships" r:embed="rId1"/>
        <a:stretch>
          <a:fillRect/>
        </a:stretch>
      </xdr:blipFill>
      <xdr:spPr>
        <a:xfrm>
          <a:off x="57150" y="4067175"/>
          <a:ext cx="9267699" cy="73902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xdr:colOff>
      <xdr:row>59</xdr:row>
      <xdr:rowOff>133350</xdr:rowOff>
    </xdr:from>
    <xdr:to>
      <xdr:col>4</xdr:col>
      <xdr:colOff>238125</xdr:colOff>
      <xdr:row>63</xdr:row>
      <xdr:rowOff>38100</xdr:rowOff>
    </xdr:to>
    <xdr:sp macro="" textlink="">
      <xdr:nvSpPr>
        <xdr:cNvPr id="23" name="Rectangle 22">
          <a:extLst>
            <a:ext uri="{FF2B5EF4-FFF2-40B4-BE49-F238E27FC236}">
              <a16:creationId xmlns:a16="http://schemas.microsoft.com/office/drawing/2014/main" xmlns="" id="{855A34FC-92A2-4D3D-9ACE-D8F6E5F96FE0}"/>
            </a:ext>
          </a:extLst>
        </xdr:cNvPr>
        <xdr:cNvSpPr/>
      </xdr:nvSpPr>
      <xdr:spPr>
        <a:xfrm>
          <a:off x="5743575" y="11372850"/>
          <a:ext cx="180975" cy="66675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29</xdr:row>
      <xdr:rowOff>0</xdr:rowOff>
    </xdr:from>
    <xdr:to>
      <xdr:col>9</xdr:col>
      <xdr:colOff>541651</xdr:colOff>
      <xdr:row>67</xdr:row>
      <xdr:rowOff>8619</xdr:rowOff>
    </xdr:to>
    <xdr:pic>
      <xdr:nvPicPr>
        <xdr:cNvPr id="38" name="Picture 37">
          <a:extLst>
            <a:ext uri="{FF2B5EF4-FFF2-40B4-BE49-F238E27FC236}">
              <a16:creationId xmlns:a16="http://schemas.microsoft.com/office/drawing/2014/main" xmlns="" id="{30F98928-4521-43E5-9A74-35815F1FBA13}"/>
            </a:ext>
          </a:extLst>
        </xdr:cNvPr>
        <xdr:cNvPicPr>
          <a:picLocks noChangeAspect="1"/>
        </xdr:cNvPicPr>
      </xdr:nvPicPr>
      <xdr:blipFill>
        <a:blip xmlns:r="http://schemas.openxmlformats.org/officeDocument/2006/relationships" r:embed="rId1"/>
        <a:stretch>
          <a:fillRect/>
        </a:stretch>
      </xdr:blipFill>
      <xdr:spPr>
        <a:xfrm>
          <a:off x="0" y="5524500"/>
          <a:ext cx="10190476" cy="72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topLeftCell="A16" zoomScale="85" zoomScaleNormal="90" zoomScalePageLayoutView="90" workbookViewId="0">
      <selection activeCell="G8" sqref="G8"/>
    </sheetView>
  </sheetViews>
  <sheetFormatPr baseColWidth="10" defaultColWidth="8.83203125" defaultRowHeight="15" x14ac:dyDescent="0.2"/>
  <cols>
    <col min="1" max="1" width="11.33203125" customWidth="1"/>
    <col min="2" max="3" width="11.5" customWidth="1"/>
    <col min="4" max="4" width="11.33203125" customWidth="1"/>
    <col min="5" max="5" width="12.1640625" customWidth="1"/>
    <col min="6" max="10" width="10.1640625" customWidth="1"/>
    <col min="11" max="11" width="4.1640625" customWidth="1"/>
    <col min="12" max="12" width="40.5" customWidth="1"/>
    <col min="13" max="15" width="9.33203125" customWidth="1"/>
    <col min="16" max="16" width="11.33203125" customWidth="1"/>
  </cols>
  <sheetData>
    <row r="1" spans="1:21" ht="31.5" customHeight="1" x14ac:dyDescent="0.2">
      <c r="A1" s="181" t="s">
        <v>130</v>
      </c>
      <c r="B1" s="182"/>
      <c r="C1" s="182"/>
      <c r="D1" s="182"/>
      <c r="E1" s="182"/>
      <c r="F1" s="182"/>
      <c r="G1" s="182"/>
      <c r="H1" s="182"/>
      <c r="I1" s="182"/>
      <c r="J1" s="183"/>
      <c r="K1" s="72"/>
      <c r="L1" s="72"/>
      <c r="M1" s="72"/>
      <c r="N1" s="72"/>
      <c r="O1" s="72"/>
      <c r="P1" s="72"/>
      <c r="Q1" s="72"/>
      <c r="R1" s="72"/>
      <c r="S1" s="72"/>
    </row>
    <row r="2" spans="1:21" x14ac:dyDescent="0.2">
      <c r="A2" s="189" t="s">
        <v>77</v>
      </c>
      <c r="B2" s="190"/>
      <c r="C2" s="190"/>
      <c r="D2" s="190"/>
      <c r="E2" s="190"/>
      <c r="F2" s="190"/>
      <c r="G2" s="190"/>
      <c r="H2" s="190"/>
      <c r="I2" s="190"/>
      <c r="J2" s="191"/>
      <c r="K2" s="72"/>
      <c r="L2" s="72"/>
      <c r="M2" s="72"/>
      <c r="N2" s="72"/>
      <c r="O2" s="72"/>
      <c r="P2" s="72"/>
      <c r="Q2" s="72"/>
      <c r="R2" s="72"/>
      <c r="S2" s="72"/>
    </row>
    <row r="3" spans="1:21" x14ac:dyDescent="0.2">
      <c r="A3" s="189"/>
      <c r="B3" s="190"/>
      <c r="C3" s="190"/>
      <c r="D3" s="190"/>
      <c r="E3" s="190"/>
      <c r="F3" s="190"/>
      <c r="G3" s="190"/>
      <c r="H3" s="190"/>
      <c r="I3" s="190"/>
      <c r="J3" s="191"/>
      <c r="K3" s="72"/>
      <c r="L3" s="72"/>
      <c r="M3" s="72"/>
      <c r="N3" s="72"/>
      <c r="O3" s="72"/>
      <c r="P3" s="72"/>
      <c r="Q3" s="72"/>
      <c r="R3" s="72"/>
      <c r="S3" s="72"/>
    </row>
    <row r="4" spans="1:21" ht="36" customHeight="1" thickBot="1" x14ac:dyDescent="0.25">
      <c r="A4" s="192"/>
      <c r="B4" s="193"/>
      <c r="C4" s="193"/>
      <c r="D4" s="193"/>
      <c r="E4" s="193"/>
      <c r="F4" s="193"/>
      <c r="G4" s="193"/>
      <c r="H4" s="193"/>
      <c r="I4" s="193"/>
      <c r="J4" s="194"/>
      <c r="K4" s="72"/>
      <c r="L4" s="70" t="s">
        <v>124</v>
      </c>
      <c r="M4" s="184" t="s">
        <v>42</v>
      </c>
      <c r="N4" s="72"/>
      <c r="O4" s="72"/>
      <c r="P4" s="72"/>
      <c r="Q4" s="72"/>
      <c r="R4" s="72"/>
      <c r="S4" s="72"/>
    </row>
    <row r="5" spans="1:21" ht="33" customHeight="1" x14ac:dyDescent="0.2">
      <c r="A5" s="45" t="s">
        <v>68</v>
      </c>
      <c r="B5" s="202" t="s">
        <v>69</v>
      </c>
      <c r="C5" s="203"/>
      <c r="D5" s="203"/>
      <c r="E5" s="204"/>
      <c r="F5" s="46" t="s">
        <v>19</v>
      </c>
      <c r="G5" s="53" t="s">
        <v>25</v>
      </c>
      <c r="H5" s="53" t="s">
        <v>26</v>
      </c>
      <c r="I5" s="53" t="s">
        <v>27</v>
      </c>
      <c r="J5" s="54" t="s">
        <v>28</v>
      </c>
      <c r="K5" s="72"/>
      <c r="L5" s="71" t="s">
        <v>125</v>
      </c>
      <c r="M5" s="185"/>
      <c r="N5" s="72"/>
      <c r="O5" s="72"/>
      <c r="P5" s="72"/>
      <c r="Q5" s="75"/>
      <c r="R5" s="75"/>
      <c r="S5" s="75"/>
      <c r="T5" s="14"/>
      <c r="U5" s="14"/>
    </row>
    <row r="6" spans="1:21" x14ac:dyDescent="0.2">
      <c r="A6" s="43" t="s">
        <v>65</v>
      </c>
      <c r="B6" s="196" t="s">
        <v>32</v>
      </c>
      <c r="C6" s="197"/>
      <c r="D6" s="197"/>
      <c r="E6" s="198"/>
      <c r="F6" s="30" t="s">
        <v>42</v>
      </c>
      <c r="G6" s="41"/>
      <c r="H6" s="41"/>
      <c r="I6" s="41"/>
      <c r="J6" s="41"/>
      <c r="K6" s="72"/>
      <c r="L6" s="32" t="s">
        <v>34</v>
      </c>
      <c r="M6" s="32">
        <v>62.43</v>
      </c>
      <c r="N6" s="72"/>
      <c r="O6" s="72"/>
      <c r="P6" s="72"/>
      <c r="Q6" s="72"/>
      <c r="R6" s="72"/>
      <c r="S6" s="72"/>
    </row>
    <row r="7" spans="1:21" x14ac:dyDescent="0.2">
      <c r="A7" s="195" t="s">
        <v>66</v>
      </c>
      <c r="B7" s="199" t="s">
        <v>73</v>
      </c>
      <c r="C7" s="200"/>
      <c r="D7" s="200"/>
      <c r="E7" s="201"/>
      <c r="F7" s="29" t="s">
        <v>22</v>
      </c>
      <c r="G7" s="41"/>
      <c r="H7" s="41"/>
      <c r="I7" s="41"/>
      <c r="J7" s="41"/>
      <c r="K7" s="72"/>
      <c r="L7" s="2" t="s">
        <v>35</v>
      </c>
      <c r="M7" s="2">
        <v>62.37</v>
      </c>
      <c r="N7" s="72"/>
      <c r="O7" s="72"/>
      <c r="P7" s="72"/>
      <c r="Q7" s="72"/>
      <c r="R7" s="72"/>
      <c r="S7" s="72"/>
    </row>
    <row r="8" spans="1:21" x14ac:dyDescent="0.2">
      <c r="A8" s="195"/>
      <c r="B8" s="199" t="s">
        <v>13</v>
      </c>
      <c r="C8" s="200"/>
      <c r="D8" s="200"/>
      <c r="E8" s="201"/>
      <c r="F8" s="29" t="s">
        <v>21</v>
      </c>
      <c r="G8" s="41"/>
      <c r="H8" s="41"/>
      <c r="I8" s="41"/>
      <c r="J8" s="41"/>
      <c r="K8" s="72"/>
      <c r="L8" s="2" t="s">
        <v>36</v>
      </c>
      <c r="M8" s="2">
        <v>62.22</v>
      </c>
      <c r="N8" s="72"/>
      <c r="O8" s="72"/>
      <c r="P8" s="72"/>
      <c r="Q8" s="72"/>
      <c r="R8" s="72"/>
      <c r="S8" s="72"/>
    </row>
    <row r="9" spans="1:21" x14ac:dyDescent="0.2">
      <c r="A9" s="195"/>
      <c r="B9" s="199" t="s">
        <v>4</v>
      </c>
      <c r="C9" s="200"/>
      <c r="D9" s="200"/>
      <c r="E9" s="201"/>
      <c r="F9" s="29" t="s">
        <v>23</v>
      </c>
      <c r="G9" s="41"/>
      <c r="H9" s="41"/>
      <c r="I9" s="41"/>
      <c r="J9" s="41"/>
      <c r="K9" s="72"/>
      <c r="L9" s="2" t="s">
        <v>37</v>
      </c>
      <c r="M9" s="2">
        <v>54.5</v>
      </c>
      <c r="N9" s="72"/>
      <c r="O9" s="72"/>
      <c r="P9" s="72"/>
      <c r="Q9" s="72"/>
      <c r="R9" s="72"/>
      <c r="S9" s="72"/>
    </row>
    <row r="10" spans="1:21" x14ac:dyDescent="0.2">
      <c r="A10" s="163" t="s">
        <v>71</v>
      </c>
      <c r="B10" s="164" t="s">
        <v>58</v>
      </c>
      <c r="C10" s="165"/>
      <c r="D10" s="165"/>
      <c r="E10" s="166"/>
      <c r="F10" s="48" t="s">
        <v>22</v>
      </c>
      <c r="G10" s="41"/>
      <c r="H10" s="41"/>
      <c r="I10" s="41"/>
      <c r="J10" s="44"/>
      <c r="K10" s="72"/>
      <c r="L10" s="2" t="s">
        <v>38</v>
      </c>
      <c r="M10" s="2">
        <v>57.1</v>
      </c>
      <c r="N10" s="72"/>
      <c r="O10" s="72"/>
      <c r="P10" s="72"/>
      <c r="Q10" s="72"/>
      <c r="R10" s="72"/>
      <c r="S10" s="72"/>
    </row>
    <row r="11" spans="1:21" x14ac:dyDescent="0.2">
      <c r="A11" s="163"/>
      <c r="B11" s="164" t="s">
        <v>16</v>
      </c>
      <c r="C11" s="165"/>
      <c r="D11" s="165"/>
      <c r="E11" s="166"/>
      <c r="F11" s="48" t="s">
        <v>21</v>
      </c>
      <c r="G11" s="41"/>
      <c r="H11" s="41"/>
      <c r="I11" s="41"/>
      <c r="J11" s="44"/>
      <c r="K11" s="72"/>
      <c r="L11" s="2" t="s">
        <v>39</v>
      </c>
      <c r="M11" s="2">
        <v>60.7</v>
      </c>
      <c r="N11" s="72"/>
      <c r="O11" s="72"/>
      <c r="P11" s="72"/>
      <c r="Q11" s="72"/>
      <c r="R11" s="72"/>
      <c r="S11" s="72"/>
    </row>
    <row r="12" spans="1:21" x14ac:dyDescent="0.2">
      <c r="A12" s="163"/>
      <c r="B12" s="164" t="s">
        <v>30</v>
      </c>
      <c r="C12" s="165"/>
      <c r="D12" s="165"/>
      <c r="E12" s="166"/>
      <c r="F12" s="48" t="s">
        <v>29</v>
      </c>
      <c r="G12" s="41"/>
      <c r="H12" s="41"/>
      <c r="I12" s="41"/>
      <c r="J12" s="41"/>
      <c r="K12" s="72"/>
      <c r="L12" s="72"/>
      <c r="M12" s="72"/>
      <c r="N12" s="72"/>
      <c r="O12" s="72"/>
      <c r="P12" s="72"/>
      <c r="Q12" s="72"/>
      <c r="R12" s="72"/>
      <c r="S12" s="72"/>
    </row>
    <row r="13" spans="1:21" x14ac:dyDescent="0.2">
      <c r="A13" s="162" t="s">
        <v>67</v>
      </c>
      <c r="B13" s="186" t="s">
        <v>128</v>
      </c>
      <c r="C13" s="187"/>
      <c r="D13" s="187"/>
      <c r="E13" s="188"/>
      <c r="F13" s="31" t="s">
        <v>22</v>
      </c>
      <c r="G13" s="41"/>
      <c r="H13" s="41"/>
      <c r="I13" s="41"/>
      <c r="J13" s="44"/>
      <c r="K13" s="72"/>
      <c r="L13" s="72"/>
      <c r="M13" s="72"/>
      <c r="N13" s="72"/>
      <c r="O13" s="72"/>
      <c r="P13" s="72"/>
      <c r="Q13" s="72"/>
      <c r="R13" s="72"/>
      <c r="S13" s="72"/>
    </row>
    <row r="14" spans="1:21" ht="30" customHeight="1" x14ac:dyDescent="0.2">
      <c r="A14" s="162"/>
      <c r="B14" s="167" t="s">
        <v>129</v>
      </c>
      <c r="C14" s="168"/>
      <c r="D14" s="168"/>
      <c r="E14" s="169"/>
      <c r="F14" s="33" t="s">
        <v>22</v>
      </c>
      <c r="G14" s="42"/>
      <c r="H14" s="42"/>
      <c r="I14" s="42"/>
      <c r="J14" s="52"/>
      <c r="K14" s="72"/>
      <c r="L14" s="34" t="s">
        <v>66</v>
      </c>
      <c r="M14" s="179" t="s">
        <v>48</v>
      </c>
      <c r="N14" s="179" t="s">
        <v>74</v>
      </c>
      <c r="O14" s="179" t="s">
        <v>75</v>
      </c>
      <c r="P14" s="179" t="s">
        <v>94</v>
      </c>
      <c r="Q14" s="72"/>
      <c r="R14" s="72"/>
      <c r="S14" s="72"/>
    </row>
    <row r="15" spans="1:21" ht="29.25" customHeight="1" x14ac:dyDescent="0.2">
      <c r="A15" s="162"/>
      <c r="B15" s="170" t="s">
        <v>102</v>
      </c>
      <c r="C15" s="171"/>
      <c r="D15" s="171"/>
      <c r="E15" s="172"/>
      <c r="F15" s="33" t="s">
        <v>24</v>
      </c>
      <c r="G15" s="42"/>
      <c r="H15" s="42"/>
      <c r="I15" s="42"/>
      <c r="J15" s="52"/>
      <c r="K15" s="72"/>
      <c r="L15" s="35" t="s">
        <v>101</v>
      </c>
      <c r="M15" s="180"/>
      <c r="N15" s="180"/>
      <c r="O15" s="180"/>
      <c r="P15" s="180"/>
      <c r="Q15" s="72"/>
      <c r="R15" s="72"/>
      <c r="S15" s="72"/>
    </row>
    <row r="16" spans="1:21" ht="30.75" customHeight="1" x14ac:dyDescent="0.2">
      <c r="A16" s="160" t="s">
        <v>76</v>
      </c>
      <c r="B16" s="173" t="s">
        <v>119</v>
      </c>
      <c r="C16" s="174"/>
      <c r="D16" s="174"/>
      <c r="E16" s="175"/>
      <c r="F16" s="76" t="s">
        <v>70</v>
      </c>
      <c r="G16" s="77" t="e">
        <f>'2-phase calcs'!D18</f>
        <v>#DIV/0!</v>
      </c>
      <c r="H16" s="77" t="e">
        <f>'2-phase calcs'!E18</f>
        <v>#DIV/0!</v>
      </c>
      <c r="I16" s="77" t="e">
        <f>'2-phase calcs'!F18</f>
        <v>#DIV/0!</v>
      </c>
      <c r="J16" s="78" t="e">
        <f>'2-phase calcs'!G18</f>
        <v>#DIV/0!</v>
      </c>
      <c r="K16" s="79"/>
      <c r="L16" s="80" t="s">
        <v>96</v>
      </c>
      <c r="M16" s="81">
        <v>4009</v>
      </c>
      <c r="N16" s="80">
        <v>12</v>
      </c>
      <c r="O16" s="80">
        <v>372</v>
      </c>
      <c r="P16" s="80">
        <v>100</v>
      </c>
      <c r="Q16" s="79"/>
      <c r="R16" s="72"/>
      <c r="S16" s="72"/>
    </row>
    <row r="17" spans="1:19" ht="30.75" customHeight="1" thickBot="1" x14ac:dyDescent="0.25">
      <c r="A17" s="161"/>
      <c r="B17" s="176" t="s">
        <v>120</v>
      </c>
      <c r="C17" s="177"/>
      <c r="D17" s="177"/>
      <c r="E17" s="178"/>
      <c r="F17" s="82" t="s">
        <v>70</v>
      </c>
      <c r="G17" s="83" t="e">
        <f>'2-phase calcs'!D19</f>
        <v>#DIV/0!</v>
      </c>
      <c r="H17" s="83" t="e">
        <f>'2-phase calcs'!E19</f>
        <v>#DIV/0!</v>
      </c>
      <c r="I17" s="83" t="e">
        <f>'2-phase calcs'!F19</f>
        <v>#DIV/0!</v>
      </c>
      <c r="J17" s="84" t="e">
        <f>'2-phase calcs'!G19</f>
        <v>#DIV/0!</v>
      </c>
      <c r="K17" s="79"/>
      <c r="L17" s="80" t="s">
        <v>97</v>
      </c>
      <c r="M17" s="81">
        <v>7143</v>
      </c>
      <c r="N17" s="80">
        <v>16</v>
      </c>
      <c r="O17" s="80">
        <v>526</v>
      </c>
      <c r="P17" s="80">
        <v>100</v>
      </c>
      <c r="Q17" s="79"/>
      <c r="R17" s="72"/>
      <c r="S17" s="72"/>
    </row>
    <row r="18" spans="1:19" x14ac:dyDescent="0.2">
      <c r="A18" s="85"/>
      <c r="B18" s="85"/>
      <c r="C18" s="85"/>
      <c r="D18" s="85"/>
      <c r="E18" s="85"/>
      <c r="F18" s="85"/>
      <c r="G18" s="85"/>
      <c r="H18" s="85"/>
      <c r="I18" s="85"/>
      <c r="J18" s="85"/>
      <c r="K18" s="79"/>
      <c r="L18" s="80" t="s">
        <v>98</v>
      </c>
      <c r="M18" s="81">
        <v>5581</v>
      </c>
      <c r="N18" s="80">
        <v>14</v>
      </c>
      <c r="O18" s="80">
        <v>289.10000000000002</v>
      </c>
      <c r="P18" s="80">
        <v>65</v>
      </c>
      <c r="Q18" s="79"/>
      <c r="R18" s="72"/>
      <c r="S18" s="72"/>
    </row>
    <row r="19" spans="1:19" ht="17.25" customHeight="1" x14ac:dyDescent="0.25">
      <c r="A19" s="86" t="s">
        <v>88</v>
      </c>
      <c r="B19" s="87"/>
      <c r="C19" s="87"/>
      <c r="D19" s="87"/>
      <c r="E19" s="87"/>
      <c r="F19" s="87"/>
      <c r="G19" s="87"/>
      <c r="H19" s="87"/>
      <c r="I19" s="88"/>
      <c r="J19" s="85"/>
      <c r="K19" s="79"/>
      <c r="L19" s="89" t="s">
        <v>99</v>
      </c>
      <c r="M19" s="90">
        <v>2822</v>
      </c>
      <c r="N19" s="89">
        <v>7.75</v>
      </c>
      <c r="O19" s="89">
        <v>243.7</v>
      </c>
      <c r="P19" s="89">
        <v>53</v>
      </c>
      <c r="Q19" s="79"/>
      <c r="R19" s="72"/>
      <c r="S19" s="72"/>
    </row>
    <row r="20" spans="1:19" ht="30.75" customHeight="1" x14ac:dyDescent="0.25">
      <c r="A20" s="147" t="s">
        <v>132</v>
      </c>
      <c r="B20" s="148"/>
      <c r="C20" s="148"/>
      <c r="D20" s="148"/>
      <c r="E20" s="148"/>
      <c r="F20" s="148"/>
      <c r="G20" s="148"/>
      <c r="H20" s="148"/>
      <c r="I20" s="149"/>
      <c r="J20" s="85"/>
      <c r="K20" s="79"/>
      <c r="L20" s="80" t="s">
        <v>100</v>
      </c>
      <c r="M20" s="81">
        <v>2823</v>
      </c>
      <c r="N20" s="80">
        <v>9.75</v>
      </c>
      <c r="O20" s="80">
        <v>485.3</v>
      </c>
      <c r="P20" s="80">
        <v>108</v>
      </c>
      <c r="Q20" s="79"/>
      <c r="R20" s="72"/>
      <c r="S20" s="72"/>
    </row>
    <row r="21" spans="1:19" x14ac:dyDescent="0.2">
      <c r="A21" s="91" t="s">
        <v>83</v>
      </c>
      <c r="B21" s="150" t="s">
        <v>79</v>
      </c>
      <c r="C21" s="151"/>
      <c r="D21" s="150" t="s">
        <v>80</v>
      </c>
      <c r="E21" s="151"/>
      <c r="F21" s="150" t="s">
        <v>81</v>
      </c>
      <c r="G21" s="151"/>
      <c r="H21" s="150" t="s">
        <v>82</v>
      </c>
      <c r="I21" s="151"/>
      <c r="J21" s="79"/>
      <c r="K21" s="79"/>
      <c r="L21" s="92"/>
      <c r="M21" s="79"/>
      <c r="N21" s="79"/>
      <c r="O21" s="79"/>
      <c r="P21" s="92"/>
      <c r="Q21" s="79"/>
      <c r="R21" s="72"/>
      <c r="S21" s="72"/>
    </row>
    <row r="22" spans="1:19" x14ac:dyDescent="0.2">
      <c r="A22" s="93" t="s">
        <v>86</v>
      </c>
      <c r="B22" s="152"/>
      <c r="C22" s="153"/>
      <c r="D22" s="152"/>
      <c r="E22" s="153"/>
      <c r="F22" s="152"/>
      <c r="G22" s="153"/>
      <c r="H22" s="152"/>
      <c r="I22" s="153"/>
      <c r="J22" s="79"/>
      <c r="K22" s="79"/>
      <c r="L22" s="79"/>
      <c r="M22" s="79"/>
      <c r="N22" s="79"/>
      <c r="O22" s="79"/>
      <c r="P22" s="79"/>
      <c r="Q22" s="79"/>
      <c r="R22" s="72"/>
      <c r="S22" s="72"/>
    </row>
    <row r="23" spans="1:19" x14ac:dyDescent="0.2">
      <c r="A23" s="94" t="s">
        <v>87</v>
      </c>
      <c r="B23" s="95" t="s">
        <v>84</v>
      </c>
      <c r="C23" s="95" t="s">
        <v>85</v>
      </c>
      <c r="D23" s="95" t="s">
        <v>84</v>
      </c>
      <c r="E23" s="95" t="s">
        <v>85</v>
      </c>
      <c r="F23" s="95" t="s">
        <v>84</v>
      </c>
      <c r="G23" s="95" t="s">
        <v>85</v>
      </c>
      <c r="H23" s="95" t="s">
        <v>84</v>
      </c>
      <c r="I23" s="95" t="s">
        <v>85</v>
      </c>
      <c r="J23" s="79"/>
      <c r="K23" s="79"/>
      <c r="L23" s="79"/>
      <c r="M23" s="79"/>
      <c r="N23" s="79"/>
      <c r="O23" s="79"/>
      <c r="P23" s="79"/>
      <c r="Q23" s="79"/>
      <c r="R23" s="72"/>
      <c r="S23" s="72"/>
    </row>
    <row r="24" spans="1:19" ht="15.75" customHeight="1" x14ac:dyDescent="0.2">
      <c r="A24" s="91">
        <v>1</v>
      </c>
      <c r="B24" s="96">
        <v>62</v>
      </c>
      <c r="C24" s="96">
        <v>61</v>
      </c>
      <c r="D24" s="96">
        <v>387</v>
      </c>
      <c r="E24" s="96">
        <v>56</v>
      </c>
      <c r="F24" s="96">
        <v>765</v>
      </c>
      <c r="G24" s="96">
        <v>128</v>
      </c>
      <c r="H24" s="96">
        <v>3332</v>
      </c>
      <c r="I24" s="96">
        <v>59</v>
      </c>
      <c r="J24" s="79"/>
      <c r="K24" s="79"/>
      <c r="L24" s="97" t="s">
        <v>71</v>
      </c>
      <c r="M24" s="158" t="s">
        <v>63</v>
      </c>
      <c r="N24" s="158" t="s">
        <v>29</v>
      </c>
      <c r="O24" s="79"/>
      <c r="P24" s="79"/>
      <c r="Q24" s="79"/>
      <c r="R24" s="72"/>
      <c r="S24" s="72"/>
    </row>
    <row r="25" spans="1:19" x14ac:dyDescent="0.2">
      <c r="A25" s="93">
        <v>5</v>
      </c>
      <c r="B25" s="98">
        <v>80</v>
      </c>
      <c r="C25" s="98">
        <v>141</v>
      </c>
      <c r="D25" s="98">
        <v>603</v>
      </c>
      <c r="E25" s="98">
        <v>72</v>
      </c>
      <c r="F25" s="98">
        <v>944</v>
      </c>
      <c r="G25" s="98">
        <v>240</v>
      </c>
      <c r="H25" s="98">
        <v>4726</v>
      </c>
      <c r="I25" s="98">
        <v>59</v>
      </c>
      <c r="J25" s="79"/>
      <c r="K25" s="79"/>
      <c r="L25" s="99" t="s">
        <v>52</v>
      </c>
      <c r="M25" s="159"/>
      <c r="N25" s="159"/>
      <c r="O25" s="79"/>
      <c r="P25" s="79"/>
      <c r="Q25" s="79"/>
      <c r="R25" s="72"/>
      <c r="S25" s="72"/>
    </row>
    <row r="26" spans="1:19" x14ac:dyDescent="0.2">
      <c r="A26" s="93">
        <v>10</v>
      </c>
      <c r="B26" s="98">
        <v>100</v>
      </c>
      <c r="C26" s="98">
        <v>213</v>
      </c>
      <c r="D26" s="98">
        <v>640</v>
      </c>
      <c r="E26" s="98">
        <v>144</v>
      </c>
      <c r="F26" s="98">
        <v>1016</v>
      </c>
      <c r="G26" s="98">
        <v>336</v>
      </c>
      <c r="H26" s="98">
        <v>5372</v>
      </c>
      <c r="I26" s="98">
        <v>59</v>
      </c>
      <c r="J26" s="79"/>
      <c r="K26" s="79"/>
      <c r="L26" s="100" t="s">
        <v>49</v>
      </c>
      <c r="M26" s="101">
        <v>10.4</v>
      </c>
      <c r="N26" s="101">
        <v>1.1299999999999999</v>
      </c>
      <c r="O26" s="79"/>
      <c r="P26" s="79"/>
      <c r="Q26" s="79"/>
      <c r="R26" s="72"/>
      <c r="S26" s="72"/>
    </row>
    <row r="27" spans="1:19" x14ac:dyDescent="0.2">
      <c r="A27" s="93">
        <v>20</v>
      </c>
      <c r="B27" s="98">
        <v>100</v>
      </c>
      <c r="C27" s="98">
        <v>286</v>
      </c>
      <c r="D27" s="98">
        <v>640</v>
      </c>
      <c r="E27" s="98">
        <v>326</v>
      </c>
      <c r="F27" s="98">
        <v>1163</v>
      </c>
      <c r="G27" s="98">
        <v>528</v>
      </c>
      <c r="H27" s="98">
        <v>5916</v>
      </c>
      <c r="I27" s="98">
        <v>59</v>
      </c>
      <c r="J27" s="79"/>
      <c r="K27" s="79"/>
      <c r="L27" s="102" t="s">
        <v>50</v>
      </c>
      <c r="M27" s="103">
        <v>12.1</v>
      </c>
      <c r="N27" s="103">
        <v>1.1299999999999999</v>
      </c>
      <c r="O27" s="79"/>
      <c r="P27" s="79"/>
      <c r="Q27" s="79"/>
      <c r="R27" s="72"/>
      <c r="S27" s="72"/>
    </row>
    <row r="28" spans="1:19" x14ac:dyDescent="0.2">
      <c r="A28" s="93">
        <v>30</v>
      </c>
      <c r="B28" s="98">
        <v>100</v>
      </c>
      <c r="C28" s="98">
        <v>397</v>
      </c>
      <c r="D28" s="98">
        <v>640</v>
      </c>
      <c r="E28" s="98">
        <v>541</v>
      </c>
      <c r="F28" s="98">
        <v>1163</v>
      </c>
      <c r="G28" s="98">
        <v>912</v>
      </c>
      <c r="H28" s="98">
        <v>6494</v>
      </c>
      <c r="I28" s="98">
        <v>437</v>
      </c>
      <c r="J28" s="79"/>
      <c r="K28" s="79"/>
      <c r="L28" s="102" t="s">
        <v>51</v>
      </c>
      <c r="M28" s="103">
        <v>13.9</v>
      </c>
      <c r="N28" s="103">
        <v>1.1299999999999999</v>
      </c>
      <c r="O28" s="79"/>
      <c r="P28" s="79"/>
      <c r="Q28" s="79"/>
      <c r="R28" s="72"/>
      <c r="S28" s="72"/>
    </row>
    <row r="29" spans="1:19" x14ac:dyDescent="0.2">
      <c r="A29" s="93">
        <v>40</v>
      </c>
      <c r="B29" s="98">
        <v>117</v>
      </c>
      <c r="C29" s="98">
        <v>506</v>
      </c>
      <c r="D29" s="98">
        <v>640</v>
      </c>
      <c r="E29" s="98">
        <v>720</v>
      </c>
      <c r="F29" s="98">
        <v>1163</v>
      </c>
      <c r="G29" s="98">
        <v>1152</v>
      </c>
      <c r="H29" s="98">
        <v>6494</v>
      </c>
      <c r="I29" s="98">
        <v>824</v>
      </c>
      <c r="J29" s="79"/>
      <c r="K29" s="79"/>
      <c r="L29" s="102" t="s">
        <v>53</v>
      </c>
      <c r="M29" s="103">
        <v>15.6</v>
      </c>
      <c r="N29" s="103">
        <v>1.1299999999999999</v>
      </c>
      <c r="O29" s="79"/>
      <c r="P29" s="79"/>
      <c r="Q29" s="79"/>
      <c r="R29" s="72"/>
      <c r="S29" s="72"/>
    </row>
    <row r="30" spans="1:19" x14ac:dyDescent="0.2">
      <c r="A30" s="93">
        <v>50</v>
      </c>
      <c r="B30" s="98">
        <v>117</v>
      </c>
      <c r="C30" s="98">
        <v>613</v>
      </c>
      <c r="D30" s="98">
        <v>640</v>
      </c>
      <c r="E30" s="98">
        <v>1152</v>
      </c>
      <c r="F30" s="98">
        <v>1163</v>
      </c>
      <c r="G30" s="98">
        <v>1344</v>
      </c>
      <c r="H30" s="98">
        <v>6494</v>
      </c>
      <c r="I30" s="98">
        <v>1391</v>
      </c>
      <c r="J30" s="79"/>
      <c r="K30" s="79"/>
      <c r="L30" s="102" t="s">
        <v>54</v>
      </c>
      <c r="M30" s="103">
        <v>20.8</v>
      </c>
      <c r="N30" s="103">
        <v>1.1299999999999999</v>
      </c>
      <c r="O30" s="79"/>
      <c r="P30" s="79"/>
      <c r="Q30" s="79"/>
      <c r="R30" s="72"/>
      <c r="S30" s="72"/>
    </row>
    <row r="31" spans="1:19" x14ac:dyDescent="0.2">
      <c r="A31" s="93">
        <v>60</v>
      </c>
      <c r="B31" s="98">
        <v>135</v>
      </c>
      <c r="C31" s="98">
        <v>720</v>
      </c>
      <c r="D31" s="98">
        <v>640</v>
      </c>
      <c r="E31" s="98">
        <v>1185</v>
      </c>
      <c r="F31" s="98">
        <v>1163</v>
      </c>
      <c r="G31" s="98">
        <v>1520</v>
      </c>
      <c r="H31" s="98">
        <v>6494</v>
      </c>
      <c r="I31" s="98">
        <v>1632</v>
      </c>
      <c r="J31" s="79"/>
      <c r="K31" s="79"/>
      <c r="L31" s="102" t="s">
        <v>55</v>
      </c>
      <c r="M31" s="103">
        <v>26.8</v>
      </c>
      <c r="N31" s="103">
        <v>1.1299999999999999</v>
      </c>
      <c r="O31" s="79"/>
      <c r="P31" s="79"/>
      <c r="Q31" s="79"/>
      <c r="R31" s="72"/>
      <c r="S31" s="72"/>
    </row>
    <row r="32" spans="1:19" x14ac:dyDescent="0.2">
      <c r="A32" s="93">
        <v>70</v>
      </c>
      <c r="B32" s="98">
        <v>135</v>
      </c>
      <c r="C32" s="98">
        <v>840</v>
      </c>
      <c r="D32" s="98">
        <v>640</v>
      </c>
      <c r="E32" s="98">
        <v>1410</v>
      </c>
      <c r="F32" s="98">
        <v>1163</v>
      </c>
      <c r="G32" s="98">
        <v>1720</v>
      </c>
      <c r="H32" s="98">
        <v>6664</v>
      </c>
      <c r="I32" s="98">
        <v>2278</v>
      </c>
      <c r="J32" s="79"/>
      <c r="K32" s="79"/>
      <c r="L32" s="104"/>
      <c r="M32" s="105"/>
      <c r="N32" s="106"/>
      <c r="O32" s="79"/>
      <c r="P32" s="79"/>
      <c r="Q32" s="79"/>
      <c r="R32" s="72"/>
      <c r="S32" s="72"/>
    </row>
    <row r="33" spans="1:19" x14ac:dyDescent="0.2">
      <c r="A33" s="93">
        <v>80</v>
      </c>
      <c r="B33" s="98">
        <v>135</v>
      </c>
      <c r="C33" s="98">
        <v>960</v>
      </c>
      <c r="D33" s="98">
        <v>640</v>
      </c>
      <c r="E33" s="98">
        <v>1640</v>
      </c>
      <c r="F33" s="98">
        <v>1163</v>
      </c>
      <c r="G33" s="98">
        <v>1890</v>
      </c>
      <c r="H33" s="98">
        <v>6664</v>
      </c>
      <c r="I33" s="98">
        <v>2856</v>
      </c>
      <c r="J33" s="79"/>
      <c r="K33" s="79"/>
      <c r="L33" s="107" t="s">
        <v>89</v>
      </c>
      <c r="M33" s="108" t="s">
        <v>90</v>
      </c>
      <c r="N33" s="109"/>
      <c r="O33" s="79"/>
      <c r="P33" s="79"/>
      <c r="Q33" s="79"/>
      <c r="R33" s="72"/>
      <c r="S33" s="72"/>
    </row>
    <row r="34" spans="1:19" x14ac:dyDescent="0.2">
      <c r="A34" s="93">
        <v>90</v>
      </c>
      <c r="B34" s="98">
        <v>135</v>
      </c>
      <c r="C34" s="98">
        <v>1060</v>
      </c>
      <c r="D34" s="98">
        <v>640</v>
      </c>
      <c r="E34" s="98">
        <v>1860</v>
      </c>
      <c r="F34" s="98">
        <v>1163</v>
      </c>
      <c r="G34" s="98">
        <v>2080</v>
      </c>
      <c r="H34" s="98">
        <v>6800</v>
      </c>
      <c r="I34" s="98">
        <v>3060</v>
      </c>
      <c r="J34" s="79"/>
      <c r="K34" s="79"/>
      <c r="L34" s="110" t="s">
        <v>92</v>
      </c>
      <c r="M34" s="111" t="s">
        <v>91</v>
      </c>
      <c r="N34" s="112" t="s">
        <v>64</v>
      </c>
      <c r="O34" s="79"/>
      <c r="P34" s="79"/>
      <c r="Q34" s="79"/>
      <c r="R34" s="72"/>
      <c r="S34" s="72"/>
    </row>
    <row r="35" spans="1:19" x14ac:dyDescent="0.2">
      <c r="A35" s="94">
        <v>100</v>
      </c>
      <c r="B35" s="113">
        <v>135</v>
      </c>
      <c r="C35" s="113">
        <v>1170</v>
      </c>
      <c r="D35" s="113">
        <v>640</v>
      </c>
      <c r="E35" s="113">
        <v>2080</v>
      </c>
      <c r="F35" s="113">
        <v>1163</v>
      </c>
      <c r="G35" s="113">
        <v>2280</v>
      </c>
      <c r="H35" s="113">
        <v>6800</v>
      </c>
      <c r="I35" s="113">
        <v>3264</v>
      </c>
      <c r="J35" s="114"/>
      <c r="K35" s="79"/>
      <c r="L35" s="115" t="s">
        <v>49</v>
      </c>
      <c r="M35" s="116">
        <v>9.4</v>
      </c>
      <c r="N35" s="116">
        <v>2.67</v>
      </c>
      <c r="O35" s="79"/>
      <c r="P35" s="79"/>
      <c r="Q35" s="79"/>
      <c r="R35" s="72"/>
      <c r="S35" s="72"/>
    </row>
    <row r="36" spans="1:19" x14ac:dyDescent="0.2">
      <c r="A36" s="117"/>
      <c r="B36" s="118"/>
      <c r="C36" s="118"/>
      <c r="D36" s="118"/>
      <c r="E36" s="119"/>
      <c r="F36" s="79"/>
      <c r="G36" s="79"/>
      <c r="H36" s="79"/>
      <c r="I36" s="79"/>
      <c r="J36" s="79"/>
      <c r="K36" s="79"/>
      <c r="L36" s="120" t="s">
        <v>54</v>
      </c>
      <c r="M36" s="121">
        <v>18.8</v>
      </c>
      <c r="N36" s="121">
        <v>2.67</v>
      </c>
      <c r="O36" s="79"/>
      <c r="P36" s="79"/>
      <c r="Q36" s="79"/>
      <c r="R36" s="72"/>
      <c r="S36" s="72"/>
    </row>
    <row r="37" spans="1:19" ht="33.75" customHeight="1" x14ac:dyDescent="0.25">
      <c r="A37" s="147" t="s">
        <v>134</v>
      </c>
      <c r="B37" s="148"/>
      <c r="C37" s="148"/>
      <c r="D37" s="148"/>
      <c r="E37" s="149"/>
      <c r="F37" s="122"/>
      <c r="G37" s="122"/>
      <c r="H37" s="122"/>
      <c r="I37" s="122"/>
      <c r="J37" s="79"/>
      <c r="K37" s="79"/>
      <c r="L37" s="123" t="s">
        <v>62</v>
      </c>
      <c r="M37" s="124"/>
      <c r="N37" s="125"/>
      <c r="O37" s="79"/>
      <c r="P37" s="79"/>
      <c r="Q37" s="79"/>
      <c r="R37" s="72"/>
      <c r="S37" s="72"/>
    </row>
    <row r="38" spans="1:19" ht="15" customHeight="1" x14ac:dyDescent="0.2">
      <c r="A38" s="91" t="s">
        <v>83</v>
      </c>
      <c r="B38" s="150" t="s">
        <v>79</v>
      </c>
      <c r="C38" s="151"/>
      <c r="D38" s="154" t="s">
        <v>133</v>
      </c>
      <c r="E38" s="155"/>
      <c r="F38" s="126"/>
      <c r="G38" s="126"/>
      <c r="H38" s="126"/>
      <c r="I38" s="126"/>
      <c r="J38" s="85"/>
      <c r="K38" s="79"/>
      <c r="L38" s="127" t="s">
        <v>72</v>
      </c>
      <c r="M38" s="120"/>
      <c r="N38" s="120"/>
      <c r="O38" s="79"/>
      <c r="P38" s="79"/>
      <c r="Q38" s="79"/>
      <c r="R38" s="72"/>
      <c r="S38" s="72"/>
    </row>
    <row r="39" spans="1:19" x14ac:dyDescent="0.2">
      <c r="A39" s="93" t="s">
        <v>86</v>
      </c>
      <c r="B39" s="152"/>
      <c r="C39" s="153"/>
      <c r="D39" s="156"/>
      <c r="E39" s="157"/>
      <c r="F39" s="128"/>
      <c r="G39" s="128"/>
      <c r="H39" s="128"/>
      <c r="I39" s="128"/>
      <c r="J39" s="85"/>
      <c r="K39" s="79"/>
      <c r="L39" s="79"/>
      <c r="M39" s="79"/>
      <c r="N39" s="79"/>
      <c r="O39" s="79"/>
      <c r="P39" s="79"/>
      <c r="Q39" s="79"/>
      <c r="R39" s="72"/>
      <c r="S39" s="72"/>
    </row>
    <row r="40" spans="1:19" x14ac:dyDescent="0.2">
      <c r="A40" s="94" t="s">
        <v>87</v>
      </c>
      <c r="B40" s="95" t="s">
        <v>84</v>
      </c>
      <c r="C40" s="95" t="s">
        <v>85</v>
      </c>
      <c r="D40" s="95" t="s">
        <v>84</v>
      </c>
      <c r="E40" s="95" t="s">
        <v>85</v>
      </c>
      <c r="F40" s="129"/>
      <c r="G40" s="129"/>
      <c r="H40" s="129"/>
      <c r="I40" s="129"/>
      <c r="J40" s="114"/>
      <c r="K40" s="79"/>
      <c r="L40" s="79"/>
      <c r="M40" s="79"/>
      <c r="N40" s="79"/>
      <c r="O40" s="79"/>
      <c r="P40" s="79"/>
      <c r="Q40" s="79"/>
      <c r="R40" s="72"/>
      <c r="S40" s="72"/>
    </row>
    <row r="41" spans="1:19" x14ac:dyDescent="0.2">
      <c r="A41" s="130">
        <v>5</v>
      </c>
      <c r="B41" s="131">
        <v>348</v>
      </c>
      <c r="C41" s="131">
        <v>684</v>
      </c>
      <c r="D41" s="131">
        <v>120</v>
      </c>
      <c r="E41" s="131">
        <v>230.39999999999998</v>
      </c>
      <c r="F41" s="129"/>
      <c r="G41" s="129"/>
      <c r="H41" s="129"/>
      <c r="I41" s="129"/>
      <c r="J41" s="114"/>
      <c r="K41" s="79"/>
      <c r="L41" s="79"/>
      <c r="M41" s="79"/>
      <c r="N41" s="79"/>
      <c r="O41" s="79"/>
      <c r="P41" s="79"/>
      <c r="Q41" s="79"/>
      <c r="R41" s="72"/>
      <c r="S41" s="72"/>
    </row>
    <row r="42" spans="1:19" x14ac:dyDescent="0.2">
      <c r="A42" s="130">
        <v>10</v>
      </c>
      <c r="B42" s="131">
        <v>348</v>
      </c>
      <c r="C42" s="131">
        <v>684</v>
      </c>
      <c r="D42" s="131">
        <v>136.80000000000001</v>
      </c>
      <c r="E42" s="131">
        <v>256.79999999999995</v>
      </c>
      <c r="F42" s="129"/>
      <c r="G42" s="129"/>
      <c r="H42" s="129"/>
      <c r="I42" s="129"/>
      <c r="J42" s="79"/>
      <c r="K42" s="79"/>
      <c r="L42" s="79"/>
      <c r="M42" s="79"/>
      <c r="N42" s="79"/>
      <c r="O42" s="79"/>
      <c r="P42" s="79"/>
      <c r="Q42" s="79"/>
      <c r="R42" s="72"/>
      <c r="S42" s="72"/>
    </row>
    <row r="43" spans="1:19" x14ac:dyDescent="0.2">
      <c r="A43" s="130">
        <v>20</v>
      </c>
      <c r="B43" s="131">
        <v>391.20000000000005</v>
      </c>
      <c r="C43" s="131">
        <v>705.59999999999991</v>
      </c>
      <c r="D43" s="131">
        <v>172.8</v>
      </c>
      <c r="E43" s="131">
        <v>312</v>
      </c>
      <c r="F43" s="129"/>
      <c r="G43" s="129"/>
      <c r="H43" s="129"/>
      <c r="I43" s="129"/>
      <c r="J43" s="79"/>
      <c r="K43" s="79"/>
      <c r="L43" s="79"/>
      <c r="M43" s="79"/>
      <c r="N43" s="79"/>
      <c r="O43" s="79"/>
      <c r="P43" s="79"/>
      <c r="Q43" s="79"/>
      <c r="R43" s="72"/>
      <c r="S43" s="72"/>
    </row>
    <row r="44" spans="1:19" x14ac:dyDescent="0.2">
      <c r="A44" s="130">
        <v>30</v>
      </c>
      <c r="B44" s="131">
        <v>391.20000000000005</v>
      </c>
      <c r="C44" s="131">
        <v>748.8</v>
      </c>
      <c r="D44" s="131">
        <v>206.39999999999998</v>
      </c>
      <c r="E44" s="131">
        <v>367.20000000000005</v>
      </c>
      <c r="F44" s="129"/>
      <c r="G44" s="129"/>
      <c r="H44" s="129"/>
      <c r="I44" s="129"/>
      <c r="J44" s="79"/>
      <c r="K44" s="79"/>
      <c r="L44" s="79"/>
      <c r="M44" s="79"/>
      <c r="N44" s="79"/>
      <c r="O44" s="79"/>
      <c r="P44" s="79"/>
      <c r="Q44" s="79"/>
      <c r="R44" s="72"/>
      <c r="S44" s="72"/>
    </row>
    <row r="45" spans="1:19" x14ac:dyDescent="0.2">
      <c r="A45" s="130">
        <v>40</v>
      </c>
      <c r="B45" s="131">
        <v>391.20000000000005</v>
      </c>
      <c r="C45" s="131">
        <v>792</v>
      </c>
      <c r="D45" s="131">
        <v>242.39999999999998</v>
      </c>
      <c r="E45" s="131">
        <v>424.79999999999995</v>
      </c>
      <c r="F45" s="129"/>
      <c r="G45" s="129"/>
      <c r="H45" s="129"/>
      <c r="I45" s="129"/>
      <c r="J45" s="79"/>
      <c r="K45" s="79"/>
      <c r="L45" s="79"/>
      <c r="M45" s="79"/>
      <c r="N45" s="79"/>
      <c r="O45" s="79"/>
      <c r="P45" s="79"/>
      <c r="Q45" s="79"/>
      <c r="R45" s="72"/>
      <c r="S45" s="72"/>
    </row>
    <row r="46" spans="1:19" x14ac:dyDescent="0.2">
      <c r="A46" s="130">
        <v>50</v>
      </c>
      <c r="B46" s="131">
        <v>391.20000000000005</v>
      </c>
      <c r="C46" s="131">
        <v>835.19999999999993</v>
      </c>
      <c r="D46" s="131">
        <v>304.79999999999995</v>
      </c>
      <c r="E46" s="131">
        <v>448.79999999999995</v>
      </c>
      <c r="F46" s="129"/>
      <c r="G46" s="129"/>
      <c r="H46" s="129"/>
      <c r="I46" s="129"/>
      <c r="J46" s="79"/>
      <c r="K46" s="79"/>
      <c r="L46" s="79"/>
      <c r="M46" s="79"/>
      <c r="N46" s="79"/>
      <c r="O46" s="79"/>
      <c r="P46" s="79"/>
      <c r="Q46" s="79"/>
      <c r="R46" s="72"/>
      <c r="S46" s="72"/>
    </row>
    <row r="47" spans="1:19" x14ac:dyDescent="0.2">
      <c r="A47" s="130">
        <v>60</v>
      </c>
      <c r="B47" s="131">
        <v>384</v>
      </c>
      <c r="C47" s="131">
        <v>878.40000000000009</v>
      </c>
      <c r="D47" s="131">
        <v>312</v>
      </c>
      <c r="E47" s="131">
        <v>535.20000000000005</v>
      </c>
      <c r="F47" s="129"/>
      <c r="G47" s="129"/>
      <c r="H47" s="129"/>
      <c r="I47" s="129"/>
      <c r="J47" s="79"/>
      <c r="K47" s="79"/>
      <c r="L47" s="79"/>
      <c r="M47" s="79"/>
      <c r="N47" s="79"/>
      <c r="O47" s="79"/>
      <c r="P47" s="79"/>
      <c r="Q47" s="79"/>
      <c r="R47" s="72"/>
      <c r="S47" s="72"/>
    </row>
    <row r="48" spans="1:19" x14ac:dyDescent="0.2">
      <c r="A48" s="130">
        <v>70</v>
      </c>
      <c r="B48" s="131">
        <v>384</v>
      </c>
      <c r="C48" s="131">
        <v>921.59999999999991</v>
      </c>
      <c r="D48" s="131">
        <v>348</v>
      </c>
      <c r="E48" s="131">
        <v>590.40000000000009</v>
      </c>
      <c r="F48" s="129"/>
      <c r="G48" s="129"/>
      <c r="H48" s="129"/>
      <c r="I48" s="129"/>
      <c r="J48" s="79"/>
      <c r="K48" s="79"/>
      <c r="L48" s="79"/>
      <c r="M48" s="79"/>
      <c r="N48" s="79"/>
      <c r="O48" s="79"/>
      <c r="P48" s="79"/>
      <c r="Q48" s="79"/>
      <c r="R48" s="72"/>
      <c r="S48" s="72"/>
    </row>
    <row r="49" spans="1:24" x14ac:dyDescent="0.2">
      <c r="A49" s="130">
        <v>80</v>
      </c>
      <c r="B49" s="131">
        <v>384</v>
      </c>
      <c r="C49" s="131">
        <v>964.80000000000007</v>
      </c>
      <c r="D49" s="131">
        <v>352</v>
      </c>
      <c r="E49" s="131">
        <v>645.59999999999991</v>
      </c>
      <c r="F49" s="129"/>
      <c r="G49" s="129"/>
      <c r="H49" s="129"/>
      <c r="I49" s="129"/>
      <c r="J49" s="79"/>
      <c r="K49" s="79"/>
      <c r="L49" s="79"/>
      <c r="M49" s="79"/>
      <c r="N49" s="79"/>
      <c r="O49" s="79"/>
      <c r="P49" s="79"/>
      <c r="Q49" s="79"/>
      <c r="R49" s="72"/>
      <c r="S49" s="72"/>
    </row>
    <row r="50" spans="1:24" x14ac:dyDescent="0.2">
      <c r="A50" s="130">
        <v>90</v>
      </c>
      <c r="B50" s="131">
        <v>384</v>
      </c>
      <c r="C50" s="131">
        <v>996</v>
      </c>
      <c r="D50" s="131">
        <v>352</v>
      </c>
      <c r="E50" s="131">
        <v>700.8</v>
      </c>
      <c r="F50" s="129"/>
      <c r="G50" s="129"/>
      <c r="H50" s="129"/>
      <c r="I50" s="129"/>
      <c r="J50" s="79"/>
      <c r="K50" s="79"/>
      <c r="L50" s="79"/>
      <c r="M50" s="79"/>
      <c r="N50" s="79"/>
      <c r="O50" s="79"/>
      <c r="P50" s="79"/>
      <c r="Q50" s="79"/>
      <c r="R50" s="72"/>
      <c r="S50" s="72"/>
    </row>
    <row r="51" spans="1:24" x14ac:dyDescent="0.2">
      <c r="A51" s="130">
        <v>100</v>
      </c>
      <c r="B51" s="131">
        <v>384</v>
      </c>
      <c r="C51" s="131">
        <v>1034.4000000000001</v>
      </c>
      <c r="D51" s="131">
        <v>352</v>
      </c>
      <c r="E51" s="131">
        <v>871.19999999999993</v>
      </c>
      <c r="F51" s="129"/>
      <c r="G51" s="129"/>
      <c r="H51" s="129"/>
      <c r="I51" s="129"/>
      <c r="J51" s="79"/>
      <c r="K51" s="79"/>
      <c r="L51" s="79"/>
      <c r="M51" s="79"/>
      <c r="N51" s="79"/>
      <c r="O51" s="79"/>
      <c r="P51" s="79"/>
      <c r="Q51" s="79"/>
      <c r="R51" s="72"/>
      <c r="S51" s="72"/>
    </row>
    <row r="52" spans="1:24" x14ac:dyDescent="0.2">
      <c r="A52" s="130">
        <v>200</v>
      </c>
      <c r="B52" s="131">
        <v>384</v>
      </c>
      <c r="C52" s="131">
        <v>1428</v>
      </c>
      <c r="D52" s="131">
        <v>352</v>
      </c>
      <c r="E52" s="131">
        <v>1312.8000000000002</v>
      </c>
      <c r="F52" s="79"/>
      <c r="G52" s="79"/>
      <c r="H52" s="79"/>
      <c r="I52" s="79"/>
      <c r="J52" s="79"/>
      <c r="K52" s="79"/>
      <c r="L52" s="79"/>
      <c r="M52" s="79"/>
      <c r="N52" s="79"/>
      <c r="O52" s="79"/>
      <c r="P52" s="79"/>
      <c r="Q52" s="79"/>
      <c r="R52" s="72"/>
      <c r="S52" s="72"/>
    </row>
    <row r="53" spans="1:24" x14ac:dyDescent="0.2">
      <c r="A53" s="130">
        <v>300</v>
      </c>
      <c r="B53" s="131">
        <v>384</v>
      </c>
      <c r="C53" s="131">
        <v>1821.6000000000001</v>
      </c>
      <c r="D53" s="131">
        <v>352</v>
      </c>
      <c r="E53" s="131">
        <v>1869.6000000000001</v>
      </c>
      <c r="F53" s="79"/>
      <c r="G53" s="79"/>
      <c r="H53" s="79"/>
      <c r="I53" s="79"/>
      <c r="J53" s="79"/>
      <c r="K53" s="79"/>
      <c r="L53" s="79"/>
      <c r="M53" s="79"/>
      <c r="N53" s="79"/>
      <c r="O53" s="79"/>
      <c r="P53" s="79"/>
      <c r="Q53" s="79"/>
      <c r="R53" s="72"/>
      <c r="S53" s="72"/>
    </row>
    <row r="54" spans="1:24" x14ac:dyDescent="0.2">
      <c r="A54" s="79"/>
      <c r="B54" s="79"/>
      <c r="C54" s="79"/>
      <c r="D54" s="79"/>
      <c r="E54" s="79"/>
      <c r="F54" s="79"/>
      <c r="G54" s="79"/>
      <c r="H54" s="79"/>
      <c r="I54" s="79"/>
      <c r="J54" s="79"/>
      <c r="K54" s="79"/>
      <c r="L54" s="79"/>
      <c r="M54" s="79"/>
      <c r="N54" s="79"/>
      <c r="O54" s="79"/>
      <c r="P54" s="132"/>
      <c r="Q54" s="79"/>
      <c r="R54" s="72"/>
      <c r="S54" s="72"/>
      <c r="T54" s="49"/>
      <c r="U54" s="49"/>
      <c r="V54" s="49"/>
      <c r="W54" s="49"/>
      <c r="X54" s="49"/>
    </row>
    <row r="55" spans="1:24" x14ac:dyDescent="0.2">
      <c r="A55" s="79"/>
      <c r="B55" s="79"/>
      <c r="C55" s="79"/>
      <c r="D55" s="79"/>
      <c r="E55" s="79"/>
      <c r="F55" s="79"/>
      <c r="G55" s="79"/>
      <c r="H55" s="79"/>
      <c r="I55" s="79"/>
      <c r="J55" s="79"/>
      <c r="K55" s="79"/>
      <c r="L55" s="79"/>
      <c r="M55" s="79"/>
      <c r="N55" s="79"/>
      <c r="O55" s="79"/>
      <c r="P55" s="133"/>
      <c r="Q55" s="134"/>
      <c r="R55" s="73"/>
      <c r="S55" s="73"/>
      <c r="T55" s="51"/>
      <c r="U55" s="51"/>
      <c r="V55" s="51"/>
      <c r="W55" s="51"/>
      <c r="X55" s="51"/>
    </row>
    <row r="56" spans="1:24" x14ac:dyDescent="0.2">
      <c r="A56" s="79"/>
      <c r="B56" s="79"/>
      <c r="C56" s="79"/>
      <c r="D56" s="79"/>
      <c r="E56" s="79"/>
      <c r="F56" s="79"/>
      <c r="G56" s="79"/>
      <c r="H56" s="79"/>
      <c r="I56" s="79"/>
      <c r="J56" s="79"/>
      <c r="K56" s="79"/>
      <c r="L56" s="79"/>
      <c r="M56" s="79"/>
      <c r="N56" s="79"/>
      <c r="O56" s="79"/>
      <c r="P56" s="129"/>
      <c r="Q56" s="134"/>
      <c r="R56" s="73"/>
      <c r="S56" s="73"/>
      <c r="T56" s="51"/>
      <c r="U56" s="51"/>
      <c r="V56" s="51"/>
      <c r="W56" s="51"/>
      <c r="X56" s="51"/>
    </row>
    <row r="57" spans="1:24" x14ac:dyDescent="0.2">
      <c r="A57" s="79"/>
      <c r="B57" s="79"/>
      <c r="C57" s="79"/>
      <c r="D57" s="79"/>
      <c r="E57" s="79"/>
      <c r="F57" s="79"/>
      <c r="G57" s="79"/>
      <c r="H57" s="79"/>
      <c r="I57" s="79"/>
      <c r="J57" s="79"/>
      <c r="K57" s="79"/>
      <c r="L57" s="79"/>
      <c r="M57" s="79"/>
      <c r="N57" s="79"/>
      <c r="O57" s="79"/>
      <c r="P57" s="129"/>
      <c r="Q57" s="129"/>
      <c r="R57" s="74"/>
      <c r="S57" s="74"/>
      <c r="T57" s="50"/>
      <c r="U57" s="50"/>
      <c r="V57" s="50"/>
      <c r="W57" s="50"/>
      <c r="X57" s="50"/>
    </row>
    <row r="58" spans="1:24" x14ac:dyDescent="0.2">
      <c r="A58" s="79"/>
      <c r="B58" s="79"/>
      <c r="C58" s="79"/>
      <c r="D58" s="79"/>
      <c r="E58" s="79"/>
      <c r="F58" s="79"/>
      <c r="G58" s="79"/>
      <c r="H58" s="79"/>
      <c r="I58" s="79"/>
      <c r="J58" s="79"/>
      <c r="K58" s="79"/>
      <c r="L58" s="79"/>
      <c r="M58" s="79"/>
      <c r="N58" s="79"/>
      <c r="O58" s="79"/>
      <c r="P58" s="129"/>
      <c r="Q58" s="129"/>
      <c r="R58" s="74"/>
      <c r="S58" s="74"/>
      <c r="T58" s="50"/>
      <c r="U58" s="50"/>
      <c r="V58" s="50"/>
      <c r="W58" s="50"/>
      <c r="X58" s="50"/>
    </row>
    <row r="59" spans="1:24" x14ac:dyDescent="0.2">
      <c r="A59" s="79"/>
      <c r="B59" s="79"/>
      <c r="C59" s="79"/>
      <c r="D59" s="79"/>
      <c r="E59" s="79"/>
      <c r="F59" s="79"/>
      <c r="G59" s="79"/>
      <c r="H59" s="79"/>
      <c r="I59" s="79"/>
      <c r="J59" s="79"/>
      <c r="K59" s="79"/>
      <c r="L59" s="79"/>
      <c r="M59" s="79"/>
      <c r="N59" s="79"/>
      <c r="O59" s="79"/>
      <c r="P59" s="129"/>
      <c r="Q59" s="129"/>
      <c r="R59" s="74"/>
      <c r="S59" s="74"/>
      <c r="T59" s="50"/>
      <c r="U59" s="50"/>
      <c r="V59" s="50"/>
      <c r="W59" s="50"/>
      <c r="X59" s="50"/>
    </row>
    <row r="60" spans="1:24" x14ac:dyDescent="0.2">
      <c r="A60" s="79"/>
      <c r="B60" s="79"/>
      <c r="C60" s="79"/>
      <c r="D60" s="79"/>
      <c r="E60" s="79"/>
      <c r="F60" s="79"/>
      <c r="G60" s="79"/>
      <c r="H60" s="79"/>
      <c r="I60" s="79"/>
      <c r="J60" s="79"/>
      <c r="K60" s="79"/>
      <c r="L60" s="79"/>
      <c r="M60" s="79"/>
      <c r="N60" s="79"/>
      <c r="O60" s="79"/>
      <c r="P60" s="129"/>
      <c r="Q60" s="129"/>
      <c r="R60" s="74"/>
      <c r="S60" s="74"/>
      <c r="T60" s="50"/>
      <c r="U60" s="50"/>
      <c r="V60" s="50"/>
      <c r="W60" s="50"/>
      <c r="X60" s="50"/>
    </row>
    <row r="61" spans="1:24" x14ac:dyDescent="0.2">
      <c r="A61" s="79"/>
      <c r="B61" s="79"/>
      <c r="C61" s="79"/>
      <c r="D61" s="79"/>
      <c r="E61" s="79"/>
      <c r="F61" s="79"/>
      <c r="G61" s="79"/>
      <c r="H61" s="79"/>
      <c r="I61" s="79"/>
      <c r="J61" s="79"/>
      <c r="K61" s="79"/>
      <c r="L61" s="79"/>
      <c r="M61" s="79"/>
      <c r="N61" s="79"/>
      <c r="O61" s="79"/>
      <c r="P61" s="129"/>
      <c r="Q61" s="129"/>
      <c r="R61" s="74"/>
      <c r="S61" s="74"/>
      <c r="T61" s="50"/>
      <c r="U61" s="50"/>
      <c r="V61" s="50"/>
      <c r="W61" s="50"/>
      <c r="X61" s="50"/>
    </row>
    <row r="62" spans="1:24" x14ac:dyDescent="0.2">
      <c r="A62" s="79"/>
      <c r="B62" s="79"/>
      <c r="C62" s="79"/>
      <c r="D62" s="79"/>
      <c r="E62" s="79"/>
      <c r="F62" s="79"/>
      <c r="G62" s="79"/>
      <c r="H62" s="79"/>
      <c r="I62" s="79"/>
      <c r="J62" s="79"/>
      <c r="K62" s="79"/>
      <c r="L62" s="79"/>
      <c r="M62" s="79"/>
      <c r="N62" s="79"/>
      <c r="O62" s="79"/>
      <c r="P62" s="129"/>
      <c r="Q62" s="129"/>
      <c r="R62" s="74"/>
      <c r="S62" s="74"/>
      <c r="T62" s="50"/>
      <c r="U62" s="50"/>
      <c r="V62" s="50"/>
      <c r="W62" s="50"/>
      <c r="X62" s="50"/>
    </row>
    <row r="63" spans="1:24" x14ac:dyDescent="0.2">
      <c r="A63" s="79"/>
      <c r="B63" s="79"/>
      <c r="C63" s="79"/>
      <c r="D63" s="79"/>
      <c r="E63" s="79"/>
      <c r="F63" s="79"/>
      <c r="G63" s="79"/>
      <c r="H63" s="79"/>
      <c r="I63" s="79"/>
      <c r="J63" s="79"/>
      <c r="K63" s="79"/>
      <c r="L63" s="79"/>
      <c r="M63" s="79"/>
      <c r="N63" s="79"/>
      <c r="O63" s="79"/>
      <c r="P63" s="129"/>
      <c r="Q63" s="129"/>
      <c r="R63" s="74"/>
      <c r="S63" s="74"/>
      <c r="T63" s="50"/>
      <c r="U63" s="50"/>
      <c r="V63" s="50"/>
      <c r="W63" s="50"/>
      <c r="X63" s="50"/>
    </row>
    <row r="64" spans="1:24" x14ac:dyDescent="0.2">
      <c r="A64" s="92"/>
      <c r="B64" s="92"/>
      <c r="C64" s="92"/>
      <c r="D64" s="92"/>
      <c r="E64" s="92"/>
      <c r="F64" s="92"/>
      <c r="G64" s="92"/>
      <c r="H64" s="92"/>
      <c r="I64" s="92"/>
      <c r="J64" s="92"/>
      <c r="K64" s="92"/>
      <c r="L64" s="92"/>
      <c r="M64" s="92"/>
      <c r="N64" s="92"/>
      <c r="O64" s="92"/>
      <c r="P64" s="135"/>
      <c r="Q64" s="135"/>
      <c r="R64" s="50"/>
      <c r="S64" s="50"/>
      <c r="T64" s="50"/>
      <c r="U64" s="50"/>
      <c r="V64" s="50"/>
      <c r="W64" s="50"/>
      <c r="X64" s="50"/>
    </row>
    <row r="65" spans="1:24" x14ac:dyDescent="0.2">
      <c r="A65" s="92"/>
      <c r="B65" s="92"/>
      <c r="C65" s="92"/>
      <c r="D65" s="92"/>
      <c r="E65" s="92"/>
      <c r="F65" s="92"/>
      <c r="G65" s="92"/>
      <c r="H65" s="92"/>
      <c r="I65" s="92"/>
      <c r="J65" s="92"/>
      <c r="K65" s="92"/>
      <c r="L65" s="92"/>
      <c r="M65" s="92"/>
      <c r="N65" s="92"/>
      <c r="O65" s="92"/>
      <c r="P65" s="135"/>
      <c r="Q65" s="135"/>
      <c r="R65" s="50"/>
      <c r="S65" s="50"/>
      <c r="T65" s="50"/>
      <c r="U65" s="50"/>
      <c r="V65" s="50"/>
      <c r="W65" s="50"/>
      <c r="X65" s="50"/>
    </row>
    <row r="66" spans="1:24" x14ac:dyDescent="0.2">
      <c r="A66" s="92"/>
      <c r="B66" s="92"/>
      <c r="C66" s="92"/>
      <c r="D66" s="92"/>
      <c r="E66" s="92"/>
      <c r="F66" s="92"/>
      <c r="G66" s="92"/>
      <c r="H66" s="92"/>
      <c r="I66" s="92"/>
      <c r="J66" s="92"/>
      <c r="K66" s="92"/>
      <c r="L66" s="92"/>
      <c r="M66" s="92"/>
      <c r="N66" s="92"/>
      <c r="O66" s="92"/>
      <c r="P66" s="135"/>
      <c r="Q66" s="135"/>
      <c r="R66" s="50"/>
      <c r="S66" s="50"/>
      <c r="T66" s="50"/>
      <c r="U66" s="50"/>
      <c r="V66" s="50"/>
      <c r="W66" s="50"/>
      <c r="X66" s="50"/>
    </row>
    <row r="67" spans="1:24" x14ac:dyDescent="0.2">
      <c r="A67" s="92"/>
      <c r="B67" s="92"/>
      <c r="C67" s="92"/>
      <c r="D67" s="92"/>
      <c r="E67" s="92"/>
      <c r="F67" s="92"/>
      <c r="G67" s="92"/>
      <c r="H67" s="92"/>
      <c r="I67" s="92"/>
      <c r="J67" s="92"/>
      <c r="K67" s="92"/>
      <c r="L67" s="92"/>
      <c r="M67" s="92"/>
      <c r="N67" s="92"/>
      <c r="O67" s="92"/>
      <c r="P67" s="135"/>
      <c r="Q67" s="135"/>
      <c r="R67" s="50"/>
      <c r="S67" s="50"/>
      <c r="T67" s="50"/>
      <c r="U67" s="50"/>
      <c r="V67" s="50"/>
      <c r="W67" s="50"/>
      <c r="X67" s="50"/>
    </row>
    <row r="68" spans="1:24" x14ac:dyDescent="0.2">
      <c r="A68" s="92"/>
      <c r="B68" s="92"/>
      <c r="C68" s="92"/>
      <c r="D68" s="92"/>
      <c r="E68" s="92"/>
      <c r="F68" s="92"/>
      <c r="G68" s="92"/>
      <c r="H68" s="92"/>
      <c r="I68" s="92"/>
      <c r="J68" s="92"/>
      <c r="K68" s="92"/>
      <c r="L68" s="92"/>
      <c r="M68" s="92"/>
      <c r="N68" s="92"/>
      <c r="O68" s="92"/>
      <c r="P68" s="135"/>
      <c r="Q68" s="135"/>
      <c r="R68" s="50"/>
      <c r="S68" s="50"/>
      <c r="T68" s="50"/>
      <c r="U68" s="50"/>
      <c r="V68" s="50"/>
      <c r="W68" s="50"/>
      <c r="X68" s="50"/>
    </row>
    <row r="69" spans="1:24" x14ac:dyDescent="0.2">
      <c r="P69" s="50"/>
      <c r="Q69" s="50"/>
      <c r="R69" s="50"/>
      <c r="S69" s="50"/>
      <c r="T69" s="50"/>
      <c r="U69" s="50"/>
      <c r="V69" s="50"/>
      <c r="W69" s="50"/>
      <c r="X69" s="50"/>
    </row>
    <row r="70" spans="1:24" x14ac:dyDescent="0.2">
      <c r="P70" s="49"/>
      <c r="Q70" s="49"/>
      <c r="R70" s="49"/>
      <c r="S70" s="49"/>
      <c r="T70" s="49"/>
      <c r="V70" s="49"/>
      <c r="W70" s="49"/>
      <c r="X70" s="49"/>
    </row>
  </sheetData>
  <sheetProtection password="D849" sheet="1" objects="1" scenarios="1"/>
  <mergeCells count="34">
    <mergeCell ref="N14:N15"/>
    <mergeCell ref="O14:O15"/>
    <mergeCell ref="P14:P15"/>
    <mergeCell ref="A1:J1"/>
    <mergeCell ref="M4:M5"/>
    <mergeCell ref="B13:E13"/>
    <mergeCell ref="A2:J4"/>
    <mergeCell ref="A7:A9"/>
    <mergeCell ref="B6:E6"/>
    <mergeCell ref="B7:E7"/>
    <mergeCell ref="B8:E8"/>
    <mergeCell ref="B5:E5"/>
    <mergeCell ref="B9:E9"/>
    <mergeCell ref="N24:N25"/>
    <mergeCell ref="A16:A17"/>
    <mergeCell ref="A13:A15"/>
    <mergeCell ref="A10:A12"/>
    <mergeCell ref="B10:E10"/>
    <mergeCell ref="B11:E11"/>
    <mergeCell ref="B12:E12"/>
    <mergeCell ref="B21:C22"/>
    <mergeCell ref="D21:E22"/>
    <mergeCell ref="F21:G22"/>
    <mergeCell ref="H21:I22"/>
    <mergeCell ref="B14:E14"/>
    <mergeCell ref="B15:E15"/>
    <mergeCell ref="B16:E16"/>
    <mergeCell ref="B17:E17"/>
    <mergeCell ref="M14:M15"/>
    <mergeCell ref="A20:I20"/>
    <mergeCell ref="B38:C39"/>
    <mergeCell ref="D38:E39"/>
    <mergeCell ref="A37:E37"/>
    <mergeCell ref="M24:M25"/>
  </mergeCells>
  <pageMargins left="0.7" right="0.7" top="0.75" bottom="0.75" header="0.3" footer="0.3"/>
  <pageSetup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4"/>
  <sheetViews>
    <sheetView tabSelected="1" zoomScale="90" zoomScaleNormal="90" zoomScalePageLayoutView="90" workbookViewId="0">
      <selection activeCell="G12" sqref="G12"/>
    </sheetView>
  </sheetViews>
  <sheetFormatPr baseColWidth="10" defaultColWidth="8.83203125" defaultRowHeight="15" x14ac:dyDescent="0.2"/>
  <cols>
    <col min="1" max="1" width="11.33203125" customWidth="1"/>
    <col min="2" max="2" width="11" customWidth="1"/>
    <col min="3" max="3" width="11.5" customWidth="1"/>
    <col min="4" max="4" width="10.6640625" customWidth="1"/>
    <col min="5" max="5" width="16.83203125" customWidth="1"/>
    <col min="6" max="10" width="10.1640625" customWidth="1"/>
    <col min="11" max="11" width="4.1640625" customWidth="1"/>
    <col min="12" max="12" width="46.5" customWidth="1"/>
    <col min="13" max="15" width="9.33203125" customWidth="1"/>
    <col min="16" max="16" width="11.33203125" customWidth="1"/>
  </cols>
  <sheetData>
    <row r="1" spans="1:22" ht="33.75" customHeight="1" x14ac:dyDescent="0.2">
      <c r="A1" s="205" t="s">
        <v>131</v>
      </c>
      <c r="B1" s="206"/>
      <c r="C1" s="206"/>
      <c r="D1" s="206"/>
      <c r="E1" s="206"/>
      <c r="F1" s="206"/>
      <c r="G1" s="206"/>
      <c r="H1" s="206"/>
      <c r="I1" s="206"/>
      <c r="J1" s="207"/>
      <c r="K1" s="72"/>
      <c r="L1" s="72"/>
      <c r="M1" s="72"/>
      <c r="N1" s="72"/>
      <c r="O1" s="72"/>
      <c r="P1" s="72"/>
      <c r="Q1" s="72"/>
      <c r="R1" s="72"/>
      <c r="S1" s="72"/>
      <c r="T1" s="72"/>
      <c r="U1" s="72"/>
      <c r="V1" s="72"/>
    </row>
    <row r="2" spans="1:22" x14ac:dyDescent="0.2">
      <c r="A2" s="208" t="s">
        <v>77</v>
      </c>
      <c r="B2" s="209"/>
      <c r="C2" s="209"/>
      <c r="D2" s="209"/>
      <c r="E2" s="209"/>
      <c r="F2" s="209"/>
      <c r="G2" s="209"/>
      <c r="H2" s="209"/>
      <c r="I2" s="209"/>
      <c r="J2" s="210"/>
      <c r="K2" s="72"/>
      <c r="M2" s="72"/>
      <c r="N2" s="72"/>
      <c r="O2" s="72"/>
      <c r="P2" s="72"/>
      <c r="Q2" s="72"/>
      <c r="R2" s="72"/>
      <c r="S2" s="72"/>
      <c r="T2" s="72"/>
      <c r="U2" s="72"/>
      <c r="V2" s="72"/>
    </row>
    <row r="3" spans="1:22" x14ac:dyDescent="0.2">
      <c r="A3" s="211"/>
      <c r="B3" s="212"/>
      <c r="C3" s="212"/>
      <c r="D3" s="212"/>
      <c r="E3" s="212"/>
      <c r="F3" s="212"/>
      <c r="G3" s="212"/>
      <c r="H3" s="212"/>
      <c r="I3" s="212"/>
      <c r="J3" s="213"/>
      <c r="K3" s="72"/>
      <c r="L3" s="72"/>
      <c r="M3" s="72"/>
      <c r="N3" s="72"/>
      <c r="O3" s="72"/>
      <c r="P3" s="72"/>
      <c r="Q3" s="72"/>
      <c r="R3" s="72"/>
      <c r="S3" s="72"/>
      <c r="T3" s="72"/>
      <c r="U3" s="72"/>
      <c r="V3" s="72"/>
    </row>
    <row r="4" spans="1:22" ht="36" customHeight="1" x14ac:dyDescent="0.2">
      <c r="A4" s="214"/>
      <c r="B4" s="215"/>
      <c r="C4" s="215"/>
      <c r="D4" s="215"/>
      <c r="E4" s="215"/>
      <c r="F4" s="215"/>
      <c r="G4" s="215"/>
      <c r="H4" s="215"/>
      <c r="I4" s="215"/>
      <c r="J4" s="216"/>
      <c r="K4" s="72"/>
      <c r="L4" s="72"/>
      <c r="M4" s="72"/>
      <c r="N4" s="72"/>
      <c r="O4" s="72"/>
      <c r="P4" s="72"/>
      <c r="Q4" s="72"/>
      <c r="R4" s="72"/>
      <c r="S4" s="72"/>
      <c r="T4" s="72"/>
      <c r="U4" s="72"/>
      <c r="V4" s="72"/>
    </row>
    <row r="5" spans="1:22" ht="33" customHeight="1" x14ac:dyDescent="0.2">
      <c r="A5" s="55" t="s">
        <v>68</v>
      </c>
      <c r="B5" s="217" t="s">
        <v>69</v>
      </c>
      <c r="C5" s="218"/>
      <c r="D5" s="218"/>
      <c r="E5" s="219"/>
      <c r="F5" s="56" t="s">
        <v>19</v>
      </c>
      <c r="G5" s="57" t="s">
        <v>25</v>
      </c>
      <c r="H5" s="57" t="s">
        <v>26</v>
      </c>
      <c r="I5" s="57" t="s">
        <v>27</v>
      </c>
      <c r="J5" s="58" t="s">
        <v>28</v>
      </c>
      <c r="K5" s="72"/>
      <c r="L5" s="36" t="s">
        <v>65</v>
      </c>
      <c r="M5" s="184" t="s">
        <v>42</v>
      </c>
      <c r="N5" s="72"/>
      <c r="O5" s="72"/>
      <c r="P5" s="72"/>
      <c r="Q5" s="75"/>
      <c r="R5" s="75"/>
      <c r="S5" s="75"/>
      <c r="T5" s="75"/>
      <c r="U5" s="75"/>
      <c r="V5" s="72"/>
    </row>
    <row r="6" spans="1:22" x14ac:dyDescent="0.2">
      <c r="A6" s="234" t="s">
        <v>123</v>
      </c>
      <c r="B6" s="196" t="s">
        <v>103</v>
      </c>
      <c r="C6" s="197"/>
      <c r="D6" s="197"/>
      <c r="E6" s="198"/>
      <c r="F6" s="30" t="s">
        <v>42</v>
      </c>
      <c r="G6" s="41"/>
      <c r="H6" s="41"/>
      <c r="I6" s="41"/>
      <c r="J6" s="41"/>
      <c r="K6" s="72"/>
      <c r="L6" s="37" t="s">
        <v>41</v>
      </c>
      <c r="M6" s="185"/>
      <c r="N6" s="72"/>
      <c r="O6" s="72"/>
      <c r="P6" s="72"/>
      <c r="Q6" s="72"/>
      <c r="R6" s="72"/>
      <c r="S6" s="72"/>
      <c r="T6" s="72"/>
      <c r="U6" s="72"/>
      <c r="V6" s="72"/>
    </row>
    <row r="7" spans="1:22" x14ac:dyDescent="0.2">
      <c r="A7" s="235"/>
      <c r="B7" s="196" t="s">
        <v>104</v>
      </c>
      <c r="C7" s="197"/>
      <c r="D7" s="197"/>
      <c r="E7" s="198"/>
      <c r="F7" s="30" t="s">
        <v>42</v>
      </c>
      <c r="G7" s="41"/>
      <c r="H7" s="41"/>
      <c r="I7" s="41"/>
      <c r="J7" s="41"/>
      <c r="K7" s="72"/>
      <c r="L7" s="32" t="s">
        <v>34</v>
      </c>
      <c r="M7" s="32">
        <v>62.43</v>
      </c>
      <c r="N7" s="72"/>
      <c r="O7" s="72"/>
      <c r="P7" s="72"/>
      <c r="Q7" s="72"/>
      <c r="R7" s="72"/>
      <c r="S7" s="72"/>
      <c r="T7" s="72"/>
      <c r="U7" s="72"/>
      <c r="V7" s="72"/>
    </row>
    <row r="8" spans="1:22" x14ac:dyDescent="0.2">
      <c r="A8" s="236"/>
      <c r="B8" s="196" t="s">
        <v>121</v>
      </c>
      <c r="C8" s="197"/>
      <c r="D8" s="197"/>
      <c r="E8" s="198"/>
      <c r="F8" s="30" t="s">
        <v>106</v>
      </c>
      <c r="G8" s="59"/>
      <c r="H8" s="59"/>
      <c r="I8" s="59"/>
      <c r="J8" s="59"/>
      <c r="K8" s="72"/>
      <c r="L8" s="2" t="s">
        <v>35</v>
      </c>
      <c r="M8" s="2">
        <v>62.37</v>
      </c>
      <c r="N8" s="72"/>
      <c r="O8" s="72"/>
      <c r="P8" s="72"/>
      <c r="Q8" s="72"/>
      <c r="R8" s="72"/>
      <c r="S8" s="72"/>
      <c r="T8" s="72"/>
      <c r="U8" s="72"/>
      <c r="V8" s="72"/>
    </row>
    <row r="9" spans="1:22" x14ac:dyDescent="0.2">
      <c r="A9" s="220" t="s">
        <v>66</v>
      </c>
      <c r="B9" s="199" t="s">
        <v>73</v>
      </c>
      <c r="C9" s="200"/>
      <c r="D9" s="200"/>
      <c r="E9" s="201"/>
      <c r="F9" s="29" t="s">
        <v>22</v>
      </c>
      <c r="G9" s="41"/>
      <c r="H9" s="41"/>
      <c r="I9" s="41"/>
      <c r="J9" s="41"/>
      <c r="K9" s="72"/>
      <c r="L9" s="2" t="s">
        <v>36</v>
      </c>
      <c r="M9" s="2">
        <v>62.22</v>
      </c>
      <c r="N9" s="72"/>
      <c r="O9" s="72"/>
      <c r="P9" s="72"/>
      <c r="Q9" s="72"/>
      <c r="R9" s="72"/>
      <c r="S9" s="72"/>
      <c r="T9" s="72"/>
      <c r="U9" s="72"/>
      <c r="V9" s="72"/>
    </row>
    <row r="10" spans="1:22" x14ac:dyDescent="0.2">
      <c r="A10" s="221"/>
      <c r="B10" s="199" t="s">
        <v>13</v>
      </c>
      <c r="C10" s="200"/>
      <c r="D10" s="200"/>
      <c r="E10" s="201"/>
      <c r="F10" s="29" t="s">
        <v>21</v>
      </c>
      <c r="G10" s="41"/>
      <c r="H10" s="41"/>
      <c r="I10" s="41"/>
      <c r="J10" s="41"/>
      <c r="K10" s="72"/>
      <c r="L10" s="2" t="s">
        <v>37</v>
      </c>
      <c r="M10" s="2">
        <v>54.5</v>
      </c>
      <c r="N10" s="72"/>
      <c r="O10" s="72"/>
      <c r="P10" s="72"/>
      <c r="Q10" s="72"/>
      <c r="R10" s="72"/>
      <c r="S10" s="72"/>
      <c r="T10" s="72"/>
      <c r="U10" s="72"/>
      <c r="V10" s="72"/>
    </row>
    <row r="11" spans="1:22" x14ac:dyDescent="0.2">
      <c r="A11" s="221"/>
      <c r="B11" s="199" t="s">
        <v>107</v>
      </c>
      <c r="C11" s="200"/>
      <c r="D11" s="200"/>
      <c r="E11" s="201"/>
      <c r="F11" s="29" t="s">
        <v>23</v>
      </c>
      <c r="G11" s="41"/>
      <c r="H11" s="41"/>
      <c r="I11" s="41"/>
      <c r="J11" s="41"/>
      <c r="K11" s="72"/>
      <c r="L11" s="2" t="s">
        <v>38</v>
      </c>
      <c r="M11" s="2">
        <v>57.1</v>
      </c>
      <c r="N11" s="72"/>
      <c r="O11" s="72"/>
      <c r="P11" s="72"/>
      <c r="Q11" s="72"/>
      <c r="R11" s="72"/>
      <c r="S11" s="72"/>
      <c r="T11" s="72"/>
      <c r="U11" s="72"/>
      <c r="V11" s="72"/>
    </row>
    <row r="12" spans="1:22" x14ac:dyDescent="0.2">
      <c r="A12" s="222"/>
      <c r="B12" s="199" t="s">
        <v>122</v>
      </c>
      <c r="C12" s="200"/>
      <c r="D12" s="200"/>
      <c r="E12" s="201"/>
      <c r="F12" s="29" t="s">
        <v>23</v>
      </c>
      <c r="G12" s="41"/>
      <c r="H12" s="41"/>
      <c r="I12" s="41"/>
      <c r="J12" s="41"/>
      <c r="K12" s="72"/>
      <c r="L12" s="60" t="s">
        <v>39</v>
      </c>
      <c r="M12" s="60">
        <v>60.7</v>
      </c>
      <c r="N12" s="72"/>
      <c r="O12" s="72"/>
      <c r="P12" s="72"/>
      <c r="Q12" s="72"/>
      <c r="R12" s="72"/>
      <c r="S12" s="72"/>
      <c r="T12" s="72"/>
      <c r="U12" s="72"/>
      <c r="V12" s="72"/>
    </row>
    <row r="13" spans="1:22" x14ac:dyDescent="0.2">
      <c r="A13" s="163" t="s">
        <v>71</v>
      </c>
      <c r="B13" s="164" t="s">
        <v>58</v>
      </c>
      <c r="C13" s="165"/>
      <c r="D13" s="165"/>
      <c r="E13" s="166"/>
      <c r="F13" s="48" t="s">
        <v>22</v>
      </c>
      <c r="G13" s="41"/>
      <c r="H13" s="41"/>
      <c r="I13" s="41"/>
      <c r="J13" s="41"/>
      <c r="K13" s="72"/>
      <c r="L13" s="237" t="s">
        <v>108</v>
      </c>
      <c r="M13" s="238"/>
      <c r="N13" s="72"/>
      <c r="O13" s="72"/>
      <c r="P13" s="72"/>
      <c r="Q13" s="72"/>
      <c r="R13" s="72"/>
      <c r="S13" s="72"/>
      <c r="T13" s="72"/>
      <c r="U13" s="72"/>
      <c r="V13" s="72"/>
    </row>
    <row r="14" spans="1:22" x14ac:dyDescent="0.2">
      <c r="A14" s="163"/>
      <c r="B14" s="164" t="s">
        <v>16</v>
      </c>
      <c r="C14" s="165"/>
      <c r="D14" s="165"/>
      <c r="E14" s="166"/>
      <c r="F14" s="48" t="s">
        <v>21</v>
      </c>
      <c r="G14" s="41"/>
      <c r="H14" s="41"/>
      <c r="I14" s="41"/>
      <c r="J14" s="41"/>
      <c r="K14" s="72"/>
      <c r="L14" s="239"/>
      <c r="M14" s="240"/>
      <c r="N14" s="72"/>
      <c r="O14" s="72"/>
      <c r="P14" s="72"/>
      <c r="Q14" s="72"/>
      <c r="R14" s="72"/>
      <c r="S14" s="72"/>
      <c r="T14" s="72"/>
      <c r="U14" s="72"/>
      <c r="V14" s="72"/>
    </row>
    <row r="15" spans="1:22" x14ac:dyDescent="0.2">
      <c r="A15" s="163"/>
      <c r="B15" s="164" t="s">
        <v>30</v>
      </c>
      <c r="C15" s="165"/>
      <c r="D15" s="165"/>
      <c r="E15" s="166"/>
      <c r="F15" s="48" t="s">
        <v>29</v>
      </c>
      <c r="G15" s="41"/>
      <c r="H15" s="41"/>
      <c r="I15" s="41"/>
      <c r="J15" s="41"/>
      <c r="K15" s="72"/>
      <c r="L15" s="241"/>
      <c r="M15" s="242"/>
      <c r="N15" s="72"/>
      <c r="O15" s="72"/>
      <c r="P15" s="72"/>
      <c r="Q15" s="72"/>
      <c r="R15" s="72"/>
      <c r="S15" s="72"/>
      <c r="T15" s="72"/>
      <c r="U15" s="72"/>
      <c r="V15" s="72"/>
    </row>
    <row r="16" spans="1:22" x14ac:dyDescent="0.2">
      <c r="A16" s="231" t="s">
        <v>67</v>
      </c>
      <c r="B16" s="186" t="s">
        <v>126</v>
      </c>
      <c r="C16" s="187"/>
      <c r="D16" s="187"/>
      <c r="E16" s="188"/>
      <c r="F16" s="31" t="s">
        <v>22</v>
      </c>
      <c r="G16" s="41"/>
      <c r="H16" s="41"/>
      <c r="I16" s="41"/>
      <c r="J16" s="41"/>
      <c r="K16" s="72"/>
      <c r="L16" s="72"/>
      <c r="M16" s="72"/>
      <c r="N16" s="72"/>
      <c r="O16" s="72"/>
      <c r="P16" s="72"/>
      <c r="Q16" s="72"/>
      <c r="R16" s="72"/>
      <c r="S16" s="72"/>
      <c r="T16" s="72"/>
      <c r="U16" s="72"/>
      <c r="V16" s="72"/>
    </row>
    <row r="17" spans="1:22" ht="18.75" customHeight="1" x14ac:dyDescent="0.2">
      <c r="A17" s="232"/>
      <c r="B17" s="167" t="s">
        <v>127</v>
      </c>
      <c r="C17" s="168"/>
      <c r="D17" s="168"/>
      <c r="E17" s="169"/>
      <c r="F17" s="33" t="s">
        <v>22</v>
      </c>
      <c r="G17" s="41"/>
      <c r="H17" s="41"/>
      <c r="I17" s="41"/>
      <c r="J17" s="41"/>
      <c r="K17" s="72"/>
      <c r="L17" s="140" t="s">
        <v>66</v>
      </c>
      <c r="M17" s="179" t="s">
        <v>48</v>
      </c>
      <c r="N17" s="179" t="s">
        <v>74</v>
      </c>
      <c r="O17" s="179" t="s">
        <v>75</v>
      </c>
      <c r="P17" s="179" t="s">
        <v>94</v>
      </c>
      <c r="Q17" s="72"/>
      <c r="R17" s="72"/>
      <c r="S17" s="72"/>
      <c r="T17" s="72"/>
      <c r="U17" s="72"/>
      <c r="V17" s="72"/>
    </row>
    <row r="18" spans="1:22" ht="31.5" customHeight="1" x14ac:dyDescent="0.2">
      <c r="A18" s="232"/>
      <c r="B18" s="244" t="s">
        <v>102</v>
      </c>
      <c r="C18" s="245"/>
      <c r="D18" s="245"/>
      <c r="E18" s="246"/>
      <c r="F18" s="33" t="s">
        <v>24</v>
      </c>
      <c r="G18" s="42"/>
      <c r="H18" s="42"/>
      <c r="I18" s="42"/>
      <c r="J18" s="42"/>
      <c r="K18" s="72"/>
      <c r="L18" s="141" t="s">
        <v>95</v>
      </c>
      <c r="M18" s="243"/>
      <c r="N18" s="243"/>
      <c r="O18" s="243"/>
      <c r="P18" s="243"/>
      <c r="Q18" s="72"/>
      <c r="R18" s="72"/>
      <c r="S18" s="72"/>
      <c r="T18" s="72"/>
      <c r="U18" s="72"/>
      <c r="V18" s="72"/>
    </row>
    <row r="19" spans="1:22" ht="29.25" customHeight="1" x14ac:dyDescent="0.2">
      <c r="A19" s="232"/>
      <c r="B19" s="170" t="s">
        <v>136</v>
      </c>
      <c r="C19" s="171"/>
      <c r="D19" s="171"/>
      <c r="E19" s="172"/>
      <c r="F19" s="146" t="s">
        <v>137</v>
      </c>
      <c r="G19" s="42"/>
      <c r="H19" s="42"/>
      <c r="I19" s="42"/>
      <c r="J19" s="42"/>
      <c r="K19" s="72"/>
      <c r="L19" s="142"/>
      <c r="M19" s="243"/>
      <c r="N19" s="243"/>
      <c r="O19" s="243"/>
      <c r="P19" s="243"/>
      <c r="Q19" s="72"/>
      <c r="R19" s="72"/>
      <c r="S19" s="72"/>
      <c r="T19" s="72"/>
      <c r="U19" s="72"/>
      <c r="V19" s="72"/>
    </row>
    <row r="20" spans="1:22" ht="39.75" customHeight="1" x14ac:dyDescent="0.2">
      <c r="A20" s="233"/>
      <c r="B20" s="244" t="s">
        <v>138</v>
      </c>
      <c r="C20" s="245"/>
      <c r="D20" s="245"/>
      <c r="E20" s="246"/>
      <c r="F20" s="33" t="s">
        <v>22</v>
      </c>
      <c r="G20" s="42"/>
      <c r="H20" s="42"/>
      <c r="I20" s="42"/>
      <c r="J20" s="42"/>
      <c r="K20" s="72"/>
      <c r="L20" s="143"/>
      <c r="M20" s="180"/>
      <c r="N20" s="180"/>
      <c r="O20" s="180"/>
      <c r="P20" s="180"/>
      <c r="Q20" s="72"/>
      <c r="R20" s="72"/>
      <c r="S20" s="72"/>
      <c r="T20" s="72"/>
      <c r="U20" s="72"/>
      <c r="V20" s="72"/>
    </row>
    <row r="21" spans="1:22" ht="30.75" customHeight="1" x14ac:dyDescent="0.2">
      <c r="A21" s="223" t="s">
        <v>76</v>
      </c>
      <c r="B21" s="225" t="s">
        <v>109</v>
      </c>
      <c r="C21" s="226"/>
      <c r="D21" s="226"/>
      <c r="E21" s="227"/>
      <c r="F21" s="61" t="s">
        <v>70</v>
      </c>
      <c r="G21" s="62" t="e">
        <f>'3-phase calcs'!D25</f>
        <v>#DIV/0!</v>
      </c>
      <c r="H21" s="62" t="e">
        <f>'3-phase calcs'!E25</f>
        <v>#DIV/0!</v>
      </c>
      <c r="I21" s="62" t="e">
        <f>'3-phase calcs'!F25</f>
        <v>#DIV/0!</v>
      </c>
      <c r="J21" s="63" t="e">
        <f>'3-phase calcs'!G25</f>
        <v>#DIV/0!</v>
      </c>
      <c r="K21" s="72"/>
      <c r="L21" s="138" t="s">
        <v>96</v>
      </c>
      <c r="M21" s="139">
        <v>4009</v>
      </c>
      <c r="N21" s="138">
        <v>12</v>
      </c>
      <c r="O21" s="138">
        <v>372</v>
      </c>
      <c r="P21" s="138">
        <v>100</v>
      </c>
      <c r="Q21" s="72"/>
      <c r="R21" s="72"/>
      <c r="S21" s="72"/>
      <c r="T21" s="72"/>
      <c r="U21" s="72"/>
      <c r="V21" s="72"/>
    </row>
    <row r="22" spans="1:22" ht="30.75" customHeight="1" thickBot="1" x14ac:dyDescent="0.25">
      <c r="A22" s="224"/>
      <c r="B22" s="228" t="s">
        <v>110</v>
      </c>
      <c r="C22" s="229"/>
      <c r="D22" s="229"/>
      <c r="E22" s="230"/>
      <c r="F22" s="64" t="s">
        <v>70</v>
      </c>
      <c r="G22" s="65" t="e">
        <f>'3-phase calcs'!D26</f>
        <v>#DIV/0!</v>
      </c>
      <c r="H22" s="65" t="e">
        <f>'3-phase calcs'!E26</f>
        <v>#DIV/0!</v>
      </c>
      <c r="I22" s="65" t="e">
        <f>'3-phase calcs'!F26</f>
        <v>#DIV/0!</v>
      </c>
      <c r="J22" s="66" t="e">
        <f>'3-phase calcs'!G26</f>
        <v>#DIV/0!</v>
      </c>
      <c r="K22" s="72"/>
      <c r="L22" s="38" t="s">
        <v>97</v>
      </c>
      <c r="M22" s="39">
        <v>7143</v>
      </c>
      <c r="N22" s="38">
        <v>16</v>
      </c>
      <c r="O22" s="38">
        <v>526</v>
      </c>
      <c r="P22" s="38">
        <v>100</v>
      </c>
      <c r="Q22" s="72"/>
      <c r="R22" s="72"/>
      <c r="S22" s="72"/>
      <c r="T22" s="72"/>
      <c r="U22" s="72"/>
      <c r="V22" s="72"/>
    </row>
    <row r="23" spans="1:22" x14ac:dyDescent="0.2">
      <c r="A23" s="85"/>
      <c r="B23" s="85"/>
      <c r="C23" s="85"/>
      <c r="D23" s="85"/>
      <c r="E23" s="85"/>
      <c r="F23" s="85"/>
      <c r="G23" s="85"/>
      <c r="H23" s="85"/>
      <c r="I23" s="85"/>
      <c r="J23" s="85"/>
      <c r="K23" s="79"/>
      <c r="L23" s="80" t="s">
        <v>98</v>
      </c>
      <c r="M23" s="81">
        <v>5581</v>
      </c>
      <c r="N23" s="80">
        <v>14</v>
      </c>
      <c r="O23" s="80">
        <v>289.10000000000002</v>
      </c>
      <c r="P23" s="80">
        <v>65</v>
      </c>
      <c r="Q23" s="79"/>
      <c r="R23" s="79"/>
      <c r="S23" s="72"/>
      <c r="T23" s="72"/>
      <c r="U23" s="72"/>
      <c r="V23" s="72"/>
    </row>
    <row r="24" spans="1:22" ht="17.25" customHeight="1" x14ac:dyDescent="0.25">
      <c r="A24" s="86" t="s">
        <v>88</v>
      </c>
      <c r="B24" s="87"/>
      <c r="C24" s="87"/>
      <c r="D24" s="87"/>
      <c r="E24" s="87"/>
      <c r="F24" s="87"/>
      <c r="G24" s="87"/>
      <c r="H24" s="87"/>
      <c r="I24" s="88"/>
      <c r="J24" s="85"/>
      <c r="K24" s="79"/>
      <c r="L24" s="89" t="s">
        <v>99</v>
      </c>
      <c r="M24" s="90">
        <v>2822</v>
      </c>
      <c r="N24" s="89">
        <v>7.75</v>
      </c>
      <c r="O24" s="89">
        <v>243.7</v>
      </c>
      <c r="P24" s="89">
        <v>53</v>
      </c>
      <c r="Q24" s="79"/>
      <c r="R24" s="79"/>
      <c r="S24" s="72"/>
      <c r="T24" s="72"/>
      <c r="U24" s="72"/>
      <c r="V24" s="72"/>
    </row>
    <row r="25" spans="1:22" ht="24" customHeight="1" x14ac:dyDescent="0.25">
      <c r="A25" s="147" t="s">
        <v>132</v>
      </c>
      <c r="B25" s="148"/>
      <c r="C25" s="148"/>
      <c r="D25" s="148"/>
      <c r="E25" s="148"/>
      <c r="F25" s="148"/>
      <c r="G25" s="148"/>
      <c r="H25" s="148"/>
      <c r="I25" s="149"/>
      <c r="J25" s="79"/>
      <c r="K25" s="79"/>
      <c r="L25" s="80" t="s">
        <v>100</v>
      </c>
      <c r="M25" s="81">
        <v>2823</v>
      </c>
      <c r="N25" s="80">
        <v>9.75</v>
      </c>
      <c r="O25" s="80">
        <v>485.3</v>
      </c>
      <c r="P25" s="80">
        <v>108</v>
      </c>
      <c r="Q25" s="79"/>
      <c r="R25" s="79"/>
      <c r="S25" s="72"/>
      <c r="T25" s="72"/>
      <c r="U25" s="72"/>
      <c r="V25" s="72"/>
    </row>
    <row r="26" spans="1:22" ht="15" customHeight="1" x14ac:dyDescent="0.2">
      <c r="A26" s="91" t="s">
        <v>83</v>
      </c>
      <c r="B26" s="150" t="s">
        <v>79</v>
      </c>
      <c r="C26" s="151"/>
      <c r="D26" s="150" t="s">
        <v>80</v>
      </c>
      <c r="E26" s="151"/>
      <c r="F26" s="150" t="s">
        <v>81</v>
      </c>
      <c r="G26" s="151"/>
      <c r="H26" s="150" t="s">
        <v>82</v>
      </c>
      <c r="I26" s="151"/>
      <c r="J26" s="79"/>
      <c r="K26" s="79"/>
      <c r="L26" s="79"/>
      <c r="M26" s="79"/>
      <c r="N26" s="79"/>
      <c r="O26" s="79"/>
      <c r="P26" s="79"/>
      <c r="Q26" s="79"/>
      <c r="R26" s="79"/>
      <c r="S26" s="72"/>
      <c r="T26" s="72"/>
      <c r="U26" s="72"/>
      <c r="V26" s="72"/>
    </row>
    <row r="27" spans="1:22" ht="15" customHeight="1" x14ac:dyDescent="0.2">
      <c r="A27" s="93" t="s">
        <v>86</v>
      </c>
      <c r="B27" s="152"/>
      <c r="C27" s="153"/>
      <c r="D27" s="152"/>
      <c r="E27" s="153"/>
      <c r="F27" s="152"/>
      <c r="G27" s="153"/>
      <c r="H27" s="152"/>
      <c r="I27" s="153"/>
      <c r="J27" s="79"/>
      <c r="K27" s="79"/>
      <c r="L27" s="79"/>
      <c r="M27" s="79"/>
      <c r="N27" s="79"/>
      <c r="O27" s="79"/>
      <c r="P27" s="79"/>
      <c r="Q27" s="79"/>
      <c r="R27" s="79"/>
      <c r="S27" s="72"/>
      <c r="T27" s="72"/>
      <c r="U27" s="72"/>
      <c r="V27" s="72"/>
    </row>
    <row r="28" spans="1:22" ht="15.75" customHeight="1" x14ac:dyDescent="0.2">
      <c r="A28" s="94" t="s">
        <v>87</v>
      </c>
      <c r="B28" s="95" t="s">
        <v>84</v>
      </c>
      <c r="C28" s="95" t="s">
        <v>85</v>
      </c>
      <c r="D28" s="95" t="s">
        <v>84</v>
      </c>
      <c r="E28" s="95" t="s">
        <v>85</v>
      </c>
      <c r="F28" s="95" t="s">
        <v>84</v>
      </c>
      <c r="G28" s="95" t="s">
        <v>85</v>
      </c>
      <c r="H28" s="95" t="s">
        <v>84</v>
      </c>
      <c r="I28" s="95" t="s">
        <v>85</v>
      </c>
      <c r="J28" s="79"/>
      <c r="K28" s="79"/>
      <c r="L28" s="97" t="s">
        <v>71</v>
      </c>
      <c r="M28" s="158" t="s">
        <v>63</v>
      </c>
      <c r="N28" s="158" t="s">
        <v>29</v>
      </c>
      <c r="O28" s="79"/>
      <c r="P28" s="79"/>
      <c r="Q28" s="79"/>
      <c r="R28" s="79"/>
      <c r="S28" s="72"/>
      <c r="T28" s="72"/>
      <c r="U28" s="72"/>
      <c r="V28" s="72"/>
    </row>
    <row r="29" spans="1:22" ht="15" customHeight="1" x14ac:dyDescent="0.2">
      <c r="A29" s="91">
        <v>1</v>
      </c>
      <c r="B29" s="96">
        <v>62</v>
      </c>
      <c r="C29" s="96">
        <v>61</v>
      </c>
      <c r="D29" s="96">
        <v>387</v>
      </c>
      <c r="E29" s="96">
        <v>56</v>
      </c>
      <c r="F29" s="96">
        <v>765</v>
      </c>
      <c r="G29" s="96">
        <v>128</v>
      </c>
      <c r="H29" s="96">
        <v>3332</v>
      </c>
      <c r="I29" s="96">
        <v>59</v>
      </c>
      <c r="J29" s="79"/>
      <c r="K29" s="79"/>
      <c r="L29" s="99" t="s">
        <v>52</v>
      </c>
      <c r="M29" s="159"/>
      <c r="N29" s="159"/>
      <c r="O29" s="79"/>
      <c r="P29" s="79"/>
      <c r="Q29" s="79"/>
      <c r="R29" s="79"/>
      <c r="S29" s="72"/>
      <c r="T29" s="72"/>
      <c r="U29" s="72"/>
      <c r="V29" s="72"/>
    </row>
    <row r="30" spans="1:22" ht="15" customHeight="1" x14ac:dyDescent="0.2">
      <c r="A30" s="93">
        <v>5</v>
      </c>
      <c r="B30" s="98">
        <v>80</v>
      </c>
      <c r="C30" s="98">
        <v>141</v>
      </c>
      <c r="D30" s="98">
        <v>603</v>
      </c>
      <c r="E30" s="98">
        <v>72</v>
      </c>
      <c r="F30" s="98">
        <v>944</v>
      </c>
      <c r="G30" s="98">
        <v>240</v>
      </c>
      <c r="H30" s="98">
        <v>4726</v>
      </c>
      <c r="I30" s="98">
        <v>59</v>
      </c>
      <c r="J30" s="79"/>
      <c r="K30" s="79"/>
      <c r="L30" s="100" t="s">
        <v>49</v>
      </c>
      <c r="M30" s="101">
        <v>10.4</v>
      </c>
      <c r="N30" s="101">
        <v>1.1299999999999999</v>
      </c>
      <c r="O30" s="79"/>
      <c r="P30" s="79"/>
      <c r="Q30" s="79"/>
      <c r="R30" s="79"/>
      <c r="S30" s="72"/>
      <c r="T30" s="72"/>
      <c r="U30" s="72"/>
      <c r="V30" s="72"/>
    </row>
    <row r="31" spans="1:22" ht="15" customHeight="1" x14ac:dyDescent="0.2">
      <c r="A31" s="93">
        <v>10</v>
      </c>
      <c r="B31" s="98">
        <v>100</v>
      </c>
      <c r="C31" s="98">
        <v>213</v>
      </c>
      <c r="D31" s="98">
        <v>640</v>
      </c>
      <c r="E31" s="98">
        <v>144</v>
      </c>
      <c r="F31" s="98">
        <v>1016</v>
      </c>
      <c r="G31" s="98">
        <v>336</v>
      </c>
      <c r="H31" s="98">
        <v>5372</v>
      </c>
      <c r="I31" s="98">
        <v>59</v>
      </c>
      <c r="J31" s="79"/>
      <c r="K31" s="79"/>
      <c r="L31" s="102" t="s">
        <v>50</v>
      </c>
      <c r="M31" s="103">
        <v>12.1</v>
      </c>
      <c r="N31" s="103">
        <v>1.1299999999999999</v>
      </c>
      <c r="O31" s="79"/>
      <c r="P31" s="79"/>
      <c r="Q31" s="79"/>
      <c r="R31" s="79"/>
      <c r="S31" s="72"/>
      <c r="T31" s="72"/>
      <c r="U31" s="72"/>
      <c r="V31" s="72"/>
    </row>
    <row r="32" spans="1:22" ht="15" customHeight="1" x14ac:dyDescent="0.2">
      <c r="A32" s="93">
        <v>20</v>
      </c>
      <c r="B32" s="98">
        <v>100</v>
      </c>
      <c r="C32" s="98">
        <v>286</v>
      </c>
      <c r="D32" s="98">
        <v>640</v>
      </c>
      <c r="E32" s="98">
        <v>326</v>
      </c>
      <c r="F32" s="98">
        <v>1163</v>
      </c>
      <c r="G32" s="98">
        <v>528</v>
      </c>
      <c r="H32" s="98">
        <v>5916</v>
      </c>
      <c r="I32" s="98">
        <v>59</v>
      </c>
      <c r="J32" s="79"/>
      <c r="K32" s="79"/>
      <c r="L32" s="102" t="s">
        <v>51</v>
      </c>
      <c r="M32" s="103">
        <v>13.9</v>
      </c>
      <c r="N32" s="103">
        <v>1.1299999999999999</v>
      </c>
      <c r="O32" s="79"/>
      <c r="P32" s="79"/>
      <c r="Q32" s="79"/>
      <c r="R32" s="79"/>
      <c r="S32" s="72"/>
      <c r="T32" s="72"/>
      <c r="U32" s="72"/>
      <c r="V32" s="72"/>
    </row>
    <row r="33" spans="1:22" ht="15" customHeight="1" x14ac:dyDescent="0.2">
      <c r="A33" s="93">
        <v>30</v>
      </c>
      <c r="B33" s="98">
        <v>100</v>
      </c>
      <c r="C33" s="98">
        <v>397</v>
      </c>
      <c r="D33" s="98">
        <v>640</v>
      </c>
      <c r="E33" s="98">
        <v>541</v>
      </c>
      <c r="F33" s="98">
        <v>1163</v>
      </c>
      <c r="G33" s="98">
        <v>912</v>
      </c>
      <c r="H33" s="98">
        <v>6494</v>
      </c>
      <c r="I33" s="98">
        <v>437</v>
      </c>
      <c r="J33" s="79"/>
      <c r="K33" s="79"/>
      <c r="L33" s="102" t="s">
        <v>53</v>
      </c>
      <c r="M33" s="103">
        <v>15.6</v>
      </c>
      <c r="N33" s="103">
        <v>1.1299999999999999</v>
      </c>
      <c r="O33" s="79"/>
      <c r="P33" s="79"/>
      <c r="Q33" s="79"/>
      <c r="R33" s="79"/>
      <c r="S33" s="72"/>
      <c r="T33" s="72"/>
      <c r="U33" s="72"/>
      <c r="V33" s="72"/>
    </row>
    <row r="34" spans="1:22" ht="15" customHeight="1" x14ac:dyDescent="0.2">
      <c r="A34" s="93">
        <v>40</v>
      </c>
      <c r="B34" s="98">
        <v>117</v>
      </c>
      <c r="C34" s="98">
        <v>506</v>
      </c>
      <c r="D34" s="98">
        <v>640</v>
      </c>
      <c r="E34" s="98">
        <v>720</v>
      </c>
      <c r="F34" s="98">
        <v>1163</v>
      </c>
      <c r="G34" s="98">
        <v>1152</v>
      </c>
      <c r="H34" s="98">
        <v>6494</v>
      </c>
      <c r="I34" s="98">
        <v>824</v>
      </c>
      <c r="J34" s="79"/>
      <c r="K34" s="79"/>
      <c r="L34" s="102" t="s">
        <v>54</v>
      </c>
      <c r="M34" s="103">
        <v>20.8</v>
      </c>
      <c r="N34" s="103">
        <v>1.1299999999999999</v>
      </c>
      <c r="O34" s="79"/>
      <c r="P34" s="79"/>
      <c r="Q34" s="79"/>
      <c r="R34" s="79"/>
      <c r="S34" s="72"/>
      <c r="T34" s="72"/>
      <c r="U34" s="72"/>
      <c r="V34" s="72"/>
    </row>
    <row r="35" spans="1:22" ht="15" customHeight="1" x14ac:dyDescent="0.2">
      <c r="A35" s="93">
        <v>50</v>
      </c>
      <c r="B35" s="98">
        <v>117</v>
      </c>
      <c r="C35" s="98">
        <v>613</v>
      </c>
      <c r="D35" s="98">
        <v>640</v>
      </c>
      <c r="E35" s="98">
        <v>1152</v>
      </c>
      <c r="F35" s="98">
        <v>1163</v>
      </c>
      <c r="G35" s="98">
        <v>1344</v>
      </c>
      <c r="H35" s="98">
        <v>6494</v>
      </c>
      <c r="I35" s="98">
        <v>1391</v>
      </c>
      <c r="J35" s="79"/>
      <c r="K35" s="79"/>
      <c r="L35" s="102" t="s">
        <v>55</v>
      </c>
      <c r="M35" s="103">
        <v>26.8</v>
      </c>
      <c r="N35" s="103">
        <v>1.1299999999999999</v>
      </c>
      <c r="O35" s="79"/>
      <c r="P35" s="79"/>
      <c r="Q35" s="79"/>
      <c r="R35" s="79"/>
      <c r="S35" s="72"/>
      <c r="T35" s="72"/>
      <c r="U35" s="72"/>
      <c r="V35" s="72"/>
    </row>
    <row r="36" spans="1:22" ht="15" customHeight="1" x14ac:dyDescent="0.2">
      <c r="A36" s="93">
        <v>60</v>
      </c>
      <c r="B36" s="98">
        <v>135</v>
      </c>
      <c r="C36" s="98">
        <v>720</v>
      </c>
      <c r="D36" s="98">
        <v>640</v>
      </c>
      <c r="E36" s="98">
        <v>1185</v>
      </c>
      <c r="F36" s="98">
        <v>1163</v>
      </c>
      <c r="G36" s="98">
        <v>1520</v>
      </c>
      <c r="H36" s="98">
        <v>6494</v>
      </c>
      <c r="I36" s="98">
        <v>1632</v>
      </c>
      <c r="J36" s="79"/>
      <c r="K36" s="79"/>
      <c r="L36" s="104"/>
      <c r="M36" s="105"/>
      <c r="N36" s="106"/>
      <c r="O36" s="79"/>
      <c r="P36" s="79"/>
      <c r="Q36" s="79"/>
      <c r="R36" s="79"/>
      <c r="S36" s="72"/>
      <c r="T36" s="72"/>
      <c r="U36" s="72"/>
      <c r="V36" s="72"/>
    </row>
    <row r="37" spans="1:22" ht="15" customHeight="1" x14ac:dyDescent="0.2">
      <c r="A37" s="93">
        <v>70</v>
      </c>
      <c r="B37" s="98">
        <v>135</v>
      </c>
      <c r="C37" s="98">
        <v>840</v>
      </c>
      <c r="D37" s="98">
        <v>640</v>
      </c>
      <c r="E37" s="98">
        <v>1410</v>
      </c>
      <c r="F37" s="98">
        <v>1163</v>
      </c>
      <c r="G37" s="98">
        <v>1720</v>
      </c>
      <c r="H37" s="98">
        <v>6664</v>
      </c>
      <c r="I37" s="98">
        <v>2278</v>
      </c>
      <c r="J37" s="79"/>
      <c r="K37" s="79"/>
      <c r="L37" s="107" t="s">
        <v>89</v>
      </c>
      <c r="M37" s="108" t="s">
        <v>90</v>
      </c>
      <c r="N37" s="109"/>
      <c r="O37" s="79"/>
      <c r="P37" s="79"/>
      <c r="Q37" s="79"/>
      <c r="R37" s="79"/>
      <c r="S37" s="72"/>
      <c r="T37" s="72"/>
      <c r="U37" s="72"/>
      <c r="V37" s="72"/>
    </row>
    <row r="38" spans="1:22" ht="15" customHeight="1" x14ac:dyDescent="0.2">
      <c r="A38" s="93">
        <v>80</v>
      </c>
      <c r="B38" s="98">
        <v>135</v>
      </c>
      <c r="C38" s="98">
        <v>960</v>
      </c>
      <c r="D38" s="98">
        <v>640</v>
      </c>
      <c r="E38" s="98">
        <v>1640</v>
      </c>
      <c r="F38" s="98">
        <v>1163</v>
      </c>
      <c r="G38" s="98">
        <v>1890</v>
      </c>
      <c r="H38" s="98">
        <v>6664</v>
      </c>
      <c r="I38" s="98">
        <v>2856</v>
      </c>
      <c r="J38" s="79"/>
      <c r="K38" s="79"/>
      <c r="L38" s="110" t="s">
        <v>92</v>
      </c>
      <c r="M38" s="111" t="s">
        <v>91</v>
      </c>
      <c r="N38" s="112" t="s">
        <v>64</v>
      </c>
      <c r="O38" s="79"/>
      <c r="P38" s="79"/>
      <c r="Q38" s="79"/>
      <c r="R38" s="79"/>
      <c r="S38" s="72"/>
      <c r="T38" s="72"/>
      <c r="U38" s="72"/>
      <c r="V38" s="72"/>
    </row>
    <row r="39" spans="1:22" ht="15" customHeight="1" x14ac:dyDescent="0.2">
      <c r="A39" s="93">
        <v>90</v>
      </c>
      <c r="B39" s="98">
        <v>135</v>
      </c>
      <c r="C39" s="98">
        <v>1060</v>
      </c>
      <c r="D39" s="98">
        <v>640</v>
      </c>
      <c r="E39" s="98">
        <v>1860</v>
      </c>
      <c r="F39" s="98">
        <v>1163</v>
      </c>
      <c r="G39" s="98">
        <v>2080</v>
      </c>
      <c r="H39" s="98">
        <v>6800</v>
      </c>
      <c r="I39" s="98">
        <v>3060</v>
      </c>
      <c r="J39" s="114"/>
      <c r="K39" s="79"/>
      <c r="L39" s="115" t="s">
        <v>49</v>
      </c>
      <c r="M39" s="116">
        <v>9.4</v>
      </c>
      <c r="N39" s="116">
        <v>2.67</v>
      </c>
      <c r="O39" s="79"/>
      <c r="P39" s="79"/>
      <c r="Q39" s="79"/>
      <c r="R39" s="79"/>
      <c r="S39" s="72"/>
      <c r="T39" s="72"/>
      <c r="U39" s="72"/>
      <c r="V39" s="72"/>
    </row>
    <row r="40" spans="1:22" x14ac:dyDescent="0.2">
      <c r="A40" s="94">
        <v>100</v>
      </c>
      <c r="B40" s="113">
        <v>135</v>
      </c>
      <c r="C40" s="113">
        <v>1170</v>
      </c>
      <c r="D40" s="113">
        <v>640</v>
      </c>
      <c r="E40" s="113">
        <v>2080</v>
      </c>
      <c r="F40" s="113">
        <v>1163</v>
      </c>
      <c r="G40" s="113">
        <v>2280</v>
      </c>
      <c r="H40" s="113">
        <v>6800</v>
      </c>
      <c r="I40" s="113">
        <v>3264</v>
      </c>
      <c r="J40" s="79"/>
      <c r="K40" s="79"/>
      <c r="L40" s="120" t="s">
        <v>54</v>
      </c>
      <c r="M40" s="121">
        <v>18.8</v>
      </c>
      <c r="N40" s="121">
        <v>2.67</v>
      </c>
      <c r="O40" s="79"/>
      <c r="P40" s="79"/>
      <c r="Q40" s="79"/>
      <c r="R40" s="79"/>
      <c r="S40" s="72"/>
      <c r="T40" s="72"/>
      <c r="U40" s="72"/>
      <c r="V40" s="72"/>
    </row>
    <row r="41" spans="1:22" x14ac:dyDescent="0.2">
      <c r="A41" s="117"/>
      <c r="B41" s="118"/>
      <c r="C41" s="118"/>
      <c r="D41" s="118"/>
      <c r="E41" s="119"/>
      <c r="F41" s="79"/>
      <c r="G41" s="79"/>
      <c r="H41" s="79"/>
      <c r="I41" s="79"/>
      <c r="J41" s="79"/>
      <c r="K41" s="79"/>
      <c r="L41" s="136" t="s">
        <v>62</v>
      </c>
      <c r="M41" s="124"/>
      <c r="N41" s="125"/>
      <c r="O41" s="79"/>
      <c r="P41" s="79"/>
      <c r="Q41" s="79"/>
      <c r="R41" s="79"/>
      <c r="S41" s="72"/>
      <c r="T41" s="72"/>
      <c r="U41" s="72"/>
      <c r="V41" s="72"/>
    </row>
    <row r="42" spans="1:22" ht="27" customHeight="1" x14ac:dyDescent="0.25">
      <c r="A42" s="147" t="s">
        <v>134</v>
      </c>
      <c r="B42" s="148"/>
      <c r="C42" s="148"/>
      <c r="D42" s="148"/>
      <c r="E42" s="149"/>
      <c r="F42" s="122"/>
      <c r="G42" s="122"/>
      <c r="H42" s="122"/>
      <c r="I42" s="122"/>
      <c r="J42" s="85"/>
      <c r="K42" s="79"/>
      <c r="L42" s="127" t="s">
        <v>72</v>
      </c>
      <c r="M42" s="120"/>
      <c r="N42" s="120"/>
      <c r="O42" s="79"/>
      <c r="P42" s="79"/>
      <c r="Q42" s="79"/>
      <c r="R42" s="79"/>
      <c r="S42" s="72"/>
      <c r="T42" s="72"/>
      <c r="U42" s="72"/>
      <c r="V42" s="72"/>
    </row>
    <row r="43" spans="1:22" x14ac:dyDescent="0.2">
      <c r="A43" s="91" t="s">
        <v>83</v>
      </c>
      <c r="B43" s="150" t="s">
        <v>79</v>
      </c>
      <c r="C43" s="151"/>
      <c r="D43" s="154" t="s">
        <v>133</v>
      </c>
      <c r="E43" s="155"/>
      <c r="F43" s="126"/>
      <c r="G43" s="126"/>
      <c r="H43" s="126"/>
      <c r="I43" s="126"/>
      <c r="J43" s="85"/>
      <c r="K43" s="79"/>
      <c r="L43" s="79"/>
      <c r="M43" s="79"/>
      <c r="N43" s="79"/>
      <c r="O43" s="79"/>
      <c r="P43" s="79"/>
      <c r="Q43" s="79"/>
      <c r="R43" s="79"/>
      <c r="S43" s="72"/>
      <c r="T43" s="72"/>
      <c r="U43" s="72"/>
      <c r="V43" s="72"/>
    </row>
    <row r="44" spans="1:22" ht="15" customHeight="1" x14ac:dyDescent="0.2">
      <c r="A44" s="93" t="s">
        <v>86</v>
      </c>
      <c r="B44" s="152"/>
      <c r="C44" s="153"/>
      <c r="D44" s="156"/>
      <c r="E44" s="157"/>
      <c r="F44" s="128"/>
      <c r="G44" s="128"/>
      <c r="H44" s="128"/>
      <c r="I44" s="128"/>
      <c r="J44" s="114"/>
      <c r="K44" s="79"/>
      <c r="L44" s="79"/>
      <c r="M44" s="79"/>
      <c r="N44" s="79"/>
      <c r="O44" s="79"/>
      <c r="P44" s="79"/>
      <c r="Q44" s="79"/>
      <c r="R44" s="79"/>
      <c r="S44" s="72"/>
      <c r="T44" s="72"/>
      <c r="U44" s="72"/>
      <c r="V44" s="72"/>
    </row>
    <row r="45" spans="1:22" x14ac:dyDescent="0.2">
      <c r="A45" s="94" t="s">
        <v>87</v>
      </c>
      <c r="B45" s="95" t="s">
        <v>84</v>
      </c>
      <c r="C45" s="95" t="s">
        <v>85</v>
      </c>
      <c r="D45" s="95" t="s">
        <v>84</v>
      </c>
      <c r="E45" s="95" t="s">
        <v>85</v>
      </c>
      <c r="F45" s="129"/>
      <c r="G45" s="129"/>
      <c r="H45" s="129"/>
      <c r="I45" s="129"/>
      <c r="J45" s="114"/>
      <c r="K45" s="79"/>
      <c r="L45" s="79"/>
      <c r="M45" s="79"/>
      <c r="N45" s="79"/>
      <c r="O45" s="79"/>
      <c r="P45" s="79"/>
      <c r="Q45" s="79"/>
      <c r="R45" s="79"/>
      <c r="S45" s="72"/>
      <c r="T45" s="72"/>
      <c r="U45" s="72"/>
      <c r="V45" s="72"/>
    </row>
    <row r="46" spans="1:22" x14ac:dyDescent="0.2">
      <c r="A46" s="130">
        <v>5</v>
      </c>
      <c r="B46" s="131">
        <v>348</v>
      </c>
      <c r="C46" s="131">
        <v>684</v>
      </c>
      <c r="D46" s="131">
        <v>120</v>
      </c>
      <c r="E46" s="131">
        <v>230.39999999999998</v>
      </c>
      <c r="F46" s="129"/>
      <c r="G46" s="129"/>
      <c r="H46" s="129"/>
      <c r="I46" s="129"/>
      <c r="J46" s="79"/>
      <c r="K46" s="79"/>
      <c r="L46" s="79"/>
      <c r="M46" s="79"/>
      <c r="N46" s="79"/>
      <c r="O46" s="79"/>
      <c r="P46" s="79"/>
      <c r="Q46" s="79"/>
      <c r="R46" s="79"/>
      <c r="S46" s="72"/>
      <c r="T46" s="72"/>
      <c r="U46" s="72"/>
      <c r="V46" s="72"/>
    </row>
    <row r="47" spans="1:22" x14ac:dyDescent="0.2">
      <c r="A47" s="130">
        <v>10</v>
      </c>
      <c r="B47" s="131">
        <v>348</v>
      </c>
      <c r="C47" s="131">
        <v>684</v>
      </c>
      <c r="D47" s="131">
        <v>136.80000000000001</v>
      </c>
      <c r="E47" s="131">
        <v>256.79999999999995</v>
      </c>
      <c r="F47" s="129"/>
      <c r="G47" s="129"/>
      <c r="H47" s="129"/>
      <c r="I47" s="129"/>
      <c r="J47" s="79"/>
      <c r="K47" s="79"/>
      <c r="L47" s="79"/>
      <c r="M47" s="79"/>
      <c r="N47" s="79"/>
      <c r="O47" s="79"/>
      <c r="P47" s="79"/>
      <c r="Q47" s="79"/>
      <c r="R47" s="79"/>
      <c r="S47" s="72"/>
      <c r="T47" s="72"/>
      <c r="U47" s="72"/>
      <c r="V47" s="72"/>
    </row>
    <row r="48" spans="1:22" x14ac:dyDescent="0.2">
      <c r="A48" s="130">
        <v>20</v>
      </c>
      <c r="B48" s="131">
        <v>391.20000000000005</v>
      </c>
      <c r="C48" s="131">
        <v>705.59999999999991</v>
      </c>
      <c r="D48" s="131">
        <v>172.8</v>
      </c>
      <c r="E48" s="131">
        <v>312</v>
      </c>
      <c r="F48" s="129"/>
      <c r="G48" s="129"/>
      <c r="H48" s="129"/>
      <c r="I48" s="129"/>
      <c r="J48" s="79"/>
      <c r="K48" s="79"/>
      <c r="L48" s="79"/>
      <c r="M48" s="79"/>
      <c r="N48" s="79"/>
      <c r="O48" s="79"/>
      <c r="P48" s="79"/>
      <c r="Q48" s="79"/>
      <c r="R48" s="79"/>
      <c r="S48" s="72"/>
      <c r="T48" s="72"/>
      <c r="U48" s="72"/>
      <c r="V48" s="72"/>
    </row>
    <row r="49" spans="1:24" x14ac:dyDescent="0.2">
      <c r="A49" s="130">
        <v>30</v>
      </c>
      <c r="B49" s="131">
        <v>391.20000000000005</v>
      </c>
      <c r="C49" s="131">
        <v>748.8</v>
      </c>
      <c r="D49" s="131">
        <v>206.39999999999998</v>
      </c>
      <c r="E49" s="131">
        <v>367.20000000000005</v>
      </c>
      <c r="F49" s="129"/>
      <c r="G49" s="129"/>
      <c r="H49" s="129"/>
      <c r="I49" s="129"/>
      <c r="J49" s="79"/>
      <c r="K49" s="79"/>
      <c r="L49" s="79"/>
      <c r="M49" s="79"/>
      <c r="N49" s="79"/>
      <c r="O49" s="79"/>
      <c r="P49" s="79"/>
      <c r="Q49" s="79"/>
      <c r="R49" s="79"/>
      <c r="S49" s="72"/>
      <c r="T49" s="72"/>
      <c r="U49" s="72"/>
      <c r="V49" s="72"/>
    </row>
    <row r="50" spans="1:24" x14ac:dyDescent="0.2">
      <c r="A50" s="130">
        <v>40</v>
      </c>
      <c r="B50" s="131">
        <v>391.20000000000005</v>
      </c>
      <c r="C50" s="131">
        <v>792</v>
      </c>
      <c r="D50" s="131">
        <v>242.39999999999998</v>
      </c>
      <c r="E50" s="131">
        <v>424.79999999999995</v>
      </c>
      <c r="F50" s="129"/>
      <c r="G50" s="129"/>
      <c r="H50" s="129"/>
      <c r="I50" s="129"/>
      <c r="J50" s="79"/>
      <c r="K50" s="79"/>
      <c r="L50" s="79"/>
      <c r="M50" s="79"/>
      <c r="N50" s="79"/>
      <c r="O50" s="79"/>
      <c r="P50" s="79"/>
      <c r="Q50" s="79"/>
      <c r="R50" s="79"/>
      <c r="S50" s="72"/>
      <c r="T50" s="72"/>
      <c r="U50" s="72"/>
      <c r="V50" s="72"/>
    </row>
    <row r="51" spans="1:24" x14ac:dyDescent="0.2">
      <c r="A51" s="130">
        <v>50</v>
      </c>
      <c r="B51" s="131">
        <v>391.20000000000005</v>
      </c>
      <c r="C51" s="131">
        <v>835.19999999999993</v>
      </c>
      <c r="D51" s="131">
        <v>304.79999999999995</v>
      </c>
      <c r="E51" s="131">
        <v>448.79999999999995</v>
      </c>
      <c r="F51" s="129"/>
      <c r="G51" s="129"/>
      <c r="H51" s="129"/>
      <c r="I51" s="129"/>
      <c r="J51" s="79"/>
      <c r="K51" s="79"/>
      <c r="L51" s="79"/>
      <c r="M51" s="79"/>
      <c r="N51" s="79"/>
      <c r="O51" s="79"/>
      <c r="P51" s="79"/>
      <c r="Q51" s="79"/>
      <c r="R51" s="79"/>
      <c r="S51" s="72"/>
      <c r="T51" s="72"/>
      <c r="U51" s="72"/>
      <c r="V51" s="72"/>
    </row>
    <row r="52" spans="1:24" x14ac:dyDescent="0.2">
      <c r="A52" s="130">
        <v>60</v>
      </c>
      <c r="B52" s="131">
        <v>384</v>
      </c>
      <c r="C52" s="131">
        <v>878.40000000000009</v>
      </c>
      <c r="D52" s="131">
        <v>312</v>
      </c>
      <c r="E52" s="131">
        <v>535.20000000000005</v>
      </c>
      <c r="F52" s="129"/>
      <c r="G52" s="129"/>
      <c r="H52" s="129"/>
      <c r="I52" s="129"/>
      <c r="J52" s="79"/>
      <c r="K52" s="79"/>
      <c r="L52" s="79"/>
      <c r="M52" s="79"/>
      <c r="N52" s="79"/>
      <c r="O52" s="79"/>
      <c r="P52" s="79"/>
      <c r="Q52" s="79"/>
      <c r="R52" s="79"/>
      <c r="S52" s="72"/>
      <c r="T52" s="72"/>
      <c r="U52" s="72"/>
      <c r="V52" s="72"/>
    </row>
    <row r="53" spans="1:24" x14ac:dyDescent="0.2">
      <c r="A53" s="130">
        <v>70</v>
      </c>
      <c r="B53" s="131">
        <v>384</v>
      </c>
      <c r="C53" s="131">
        <v>921.59999999999991</v>
      </c>
      <c r="D53" s="131">
        <v>348</v>
      </c>
      <c r="E53" s="131">
        <v>590.40000000000009</v>
      </c>
      <c r="F53" s="129"/>
      <c r="G53" s="129"/>
      <c r="H53" s="129"/>
      <c r="I53" s="129"/>
      <c r="J53" s="79"/>
      <c r="K53" s="79"/>
      <c r="L53" s="79"/>
      <c r="M53" s="79"/>
      <c r="N53" s="79"/>
      <c r="O53" s="79"/>
      <c r="P53" s="79"/>
      <c r="Q53" s="79"/>
      <c r="R53" s="79"/>
      <c r="S53" s="72"/>
      <c r="T53" s="72"/>
      <c r="U53" s="72"/>
      <c r="V53" s="72"/>
    </row>
    <row r="54" spans="1:24" x14ac:dyDescent="0.2">
      <c r="A54" s="130">
        <v>80</v>
      </c>
      <c r="B54" s="131">
        <v>384</v>
      </c>
      <c r="C54" s="131">
        <v>964.80000000000007</v>
      </c>
      <c r="D54" s="131">
        <v>352</v>
      </c>
      <c r="E54" s="131">
        <v>645.59999999999991</v>
      </c>
      <c r="F54" s="129"/>
      <c r="G54" s="129"/>
      <c r="H54" s="129"/>
      <c r="I54" s="129"/>
      <c r="J54" s="79"/>
      <c r="K54" s="79"/>
      <c r="L54" s="79"/>
      <c r="M54" s="79"/>
      <c r="N54" s="79"/>
      <c r="O54" s="79"/>
      <c r="P54" s="79"/>
      <c r="Q54" s="79"/>
      <c r="R54" s="79"/>
      <c r="S54" s="72"/>
      <c r="T54" s="72"/>
      <c r="U54" s="72"/>
      <c r="V54" s="72"/>
    </row>
    <row r="55" spans="1:24" x14ac:dyDescent="0.2">
      <c r="A55" s="130">
        <v>90</v>
      </c>
      <c r="B55" s="131">
        <v>384</v>
      </c>
      <c r="C55" s="131">
        <v>996</v>
      </c>
      <c r="D55" s="131">
        <v>352</v>
      </c>
      <c r="E55" s="131">
        <v>700.8</v>
      </c>
      <c r="F55" s="129"/>
      <c r="G55" s="129"/>
      <c r="H55" s="129"/>
      <c r="I55" s="129"/>
      <c r="J55" s="79"/>
      <c r="K55" s="79"/>
      <c r="L55" s="79"/>
      <c r="M55" s="79"/>
      <c r="N55" s="79"/>
      <c r="O55" s="79"/>
      <c r="P55" s="79"/>
      <c r="Q55" s="79"/>
      <c r="R55" s="79"/>
      <c r="S55" s="72"/>
      <c r="T55" s="72"/>
      <c r="U55" s="72"/>
      <c r="V55" s="72"/>
    </row>
    <row r="56" spans="1:24" x14ac:dyDescent="0.2">
      <c r="A56" s="130">
        <v>100</v>
      </c>
      <c r="B56" s="131">
        <v>384</v>
      </c>
      <c r="C56" s="131">
        <v>1034.4000000000001</v>
      </c>
      <c r="D56" s="131">
        <v>352</v>
      </c>
      <c r="E56" s="131">
        <v>871.19999999999993</v>
      </c>
      <c r="F56" s="129"/>
      <c r="G56" s="129"/>
      <c r="H56" s="129"/>
      <c r="I56" s="129"/>
      <c r="J56" s="79"/>
      <c r="K56" s="79"/>
      <c r="L56" s="79"/>
      <c r="M56" s="79"/>
      <c r="N56" s="79"/>
      <c r="O56" s="79"/>
      <c r="P56" s="79"/>
      <c r="Q56" s="79"/>
      <c r="R56" s="79"/>
      <c r="S56" s="72"/>
      <c r="T56" s="72"/>
      <c r="U56" s="72"/>
      <c r="V56" s="72"/>
    </row>
    <row r="57" spans="1:24" x14ac:dyDescent="0.2">
      <c r="A57" s="130">
        <v>200</v>
      </c>
      <c r="B57" s="131">
        <v>384</v>
      </c>
      <c r="C57" s="131">
        <v>1428</v>
      </c>
      <c r="D57" s="131">
        <v>352</v>
      </c>
      <c r="E57" s="131">
        <v>1312.8000000000002</v>
      </c>
      <c r="F57" s="79"/>
      <c r="G57" s="79"/>
      <c r="H57" s="79"/>
      <c r="I57" s="79"/>
      <c r="J57" s="79"/>
      <c r="K57" s="79"/>
      <c r="L57" s="79"/>
      <c r="M57" s="79"/>
      <c r="N57" s="79"/>
      <c r="O57" s="79"/>
      <c r="P57" s="79"/>
      <c r="Q57" s="79"/>
      <c r="R57" s="79"/>
      <c r="S57" s="72"/>
      <c r="T57" s="72"/>
      <c r="U57" s="72"/>
      <c r="V57" s="72"/>
    </row>
    <row r="58" spans="1:24" x14ac:dyDescent="0.2">
      <c r="A58" s="130">
        <v>300</v>
      </c>
      <c r="B58" s="131">
        <v>384</v>
      </c>
      <c r="C58" s="131">
        <v>1821.6000000000001</v>
      </c>
      <c r="D58" s="131">
        <v>352</v>
      </c>
      <c r="E58" s="131">
        <v>1869.6000000000001</v>
      </c>
      <c r="F58" s="79"/>
      <c r="G58" s="79"/>
      <c r="H58" s="79"/>
      <c r="I58" s="79"/>
      <c r="J58" s="79"/>
      <c r="K58" s="79"/>
      <c r="L58" s="79"/>
      <c r="M58" s="79"/>
      <c r="N58" s="79"/>
      <c r="O58" s="79"/>
      <c r="P58" s="79"/>
      <c r="Q58" s="79"/>
      <c r="R58" s="79"/>
      <c r="S58" s="72"/>
      <c r="T58" s="72"/>
      <c r="U58" s="72"/>
      <c r="V58" s="72"/>
    </row>
    <row r="59" spans="1:24" x14ac:dyDescent="0.2">
      <c r="A59" s="79"/>
      <c r="B59" s="79"/>
      <c r="C59" s="79"/>
      <c r="D59" s="79"/>
      <c r="E59" s="79"/>
      <c r="F59" s="79"/>
      <c r="G59" s="79"/>
      <c r="H59" s="79"/>
      <c r="I59" s="79"/>
      <c r="J59" s="79"/>
      <c r="K59" s="79"/>
      <c r="L59" s="79"/>
      <c r="M59" s="79"/>
      <c r="N59" s="79"/>
      <c r="O59" s="79"/>
      <c r="P59" s="133"/>
      <c r="Q59" s="134"/>
      <c r="R59" s="134"/>
      <c r="S59" s="73"/>
      <c r="T59" s="73"/>
      <c r="U59" s="73"/>
      <c r="V59" s="73"/>
      <c r="W59" s="51"/>
      <c r="X59" s="51"/>
    </row>
    <row r="60" spans="1:24" x14ac:dyDescent="0.2">
      <c r="A60" s="79"/>
      <c r="B60" s="79"/>
      <c r="C60" s="79"/>
      <c r="D60" s="79"/>
      <c r="E60" s="79"/>
      <c r="F60" s="79"/>
      <c r="G60" s="79"/>
      <c r="H60" s="79"/>
      <c r="I60" s="79"/>
      <c r="J60" s="79"/>
      <c r="K60" s="79"/>
      <c r="L60" s="79"/>
      <c r="M60" s="79"/>
      <c r="N60" s="79"/>
      <c r="O60" s="79"/>
      <c r="P60" s="129"/>
      <c r="Q60" s="134"/>
      <c r="R60" s="134"/>
      <c r="S60" s="73"/>
      <c r="T60" s="73"/>
      <c r="U60" s="73"/>
      <c r="V60" s="73"/>
      <c r="W60" s="51"/>
      <c r="X60" s="51"/>
    </row>
    <row r="61" spans="1:24" x14ac:dyDescent="0.2">
      <c r="A61" s="79"/>
      <c r="B61" s="79"/>
      <c r="C61" s="79"/>
      <c r="D61" s="79"/>
      <c r="E61" s="79"/>
      <c r="F61" s="79"/>
      <c r="G61" s="79"/>
      <c r="H61" s="79"/>
      <c r="I61" s="79"/>
      <c r="J61" s="79"/>
      <c r="K61" s="79"/>
      <c r="L61" s="79"/>
      <c r="M61" s="79"/>
      <c r="N61" s="79"/>
      <c r="O61" s="79"/>
      <c r="P61" s="129"/>
      <c r="Q61" s="129"/>
      <c r="R61" s="129"/>
      <c r="S61" s="74"/>
      <c r="T61" s="74"/>
      <c r="U61" s="74"/>
      <c r="V61" s="74"/>
      <c r="W61" s="50"/>
      <c r="X61" s="50"/>
    </row>
    <row r="62" spans="1:24" x14ac:dyDescent="0.2">
      <c r="A62" s="79"/>
      <c r="B62" s="79"/>
      <c r="C62" s="79"/>
      <c r="D62" s="79"/>
      <c r="E62" s="79"/>
      <c r="F62" s="79"/>
      <c r="G62" s="79"/>
      <c r="H62" s="79"/>
      <c r="I62" s="79"/>
      <c r="J62" s="79"/>
      <c r="K62" s="79"/>
      <c r="L62" s="79"/>
      <c r="M62" s="79"/>
      <c r="N62" s="79"/>
      <c r="O62" s="79"/>
      <c r="P62" s="129"/>
      <c r="Q62" s="129"/>
      <c r="R62" s="129"/>
      <c r="S62" s="74"/>
      <c r="T62" s="74"/>
      <c r="U62" s="74"/>
      <c r="V62" s="74"/>
      <c r="W62" s="50"/>
      <c r="X62" s="50"/>
    </row>
    <row r="63" spans="1:24" x14ac:dyDescent="0.2">
      <c r="A63" s="79"/>
      <c r="B63" s="79"/>
      <c r="C63" s="79"/>
      <c r="D63" s="79"/>
      <c r="E63" s="79"/>
      <c r="F63" s="79"/>
      <c r="G63" s="79"/>
      <c r="H63" s="79"/>
      <c r="I63" s="79"/>
      <c r="J63" s="79"/>
      <c r="K63" s="79"/>
      <c r="L63" s="79"/>
      <c r="M63" s="79"/>
      <c r="N63" s="79"/>
      <c r="O63" s="79"/>
      <c r="P63" s="129"/>
      <c r="Q63" s="129"/>
      <c r="R63" s="129"/>
      <c r="S63" s="74"/>
      <c r="T63" s="74"/>
      <c r="U63" s="74"/>
      <c r="V63" s="74"/>
      <c r="W63" s="50"/>
      <c r="X63" s="50"/>
    </row>
    <row r="64" spans="1:24" x14ac:dyDescent="0.2">
      <c r="A64" s="79"/>
      <c r="B64" s="79"/>
      <c r="C64" s="79"/>
      <c r="D64" s="79"/>
      <c r="E64" s="79"/>
      <c r="F64" s="79"/>
      <c r="G64" s="79"/>
      <c r="H64" s="79"/>
      <c r="I64" s="79"/>
      <c r="J64" s="79"/>
      <c r="K64" s="79"/>
      <c r="L64" s="79"/>
      <c r="M64" s="79"/>
      <c r="N64" s="79"/>
      <c r="O64" s="79"/>
      <c r="P64" s="129"/>
      <c r="Q64" s="129"/>
      <c r="R64" s="129"/>
      <c r="S64" s="74"/>
      <c r="T64" s="74"/>
      <c r="U64" s="74"/>
      <c r="V64" s="74"/>
      <c r="W64" s="50"/>
      <c r="X64" s="50"/>
    </row>
    <row r="65" spans="1:24" x14ac:dyDescent="0.2">
      <c r="A65" s="79"/>
      <c r="B65" s="79"/>
      <c r="C65" s="79"/>
      <c r="D65" s="79"/>
      <c r="E65" s="79"/>
      <c r="F65" s="79"/>
      <c r="G65" s="79"/>
      <c r="H65" s="79"/>
      <c r="I65" s="79"/>
      <c r="J65" s="79"/>
      <c r="K65" s="79"/>
      <c r="L65" s="79"/>
      <c r="M65" s="79"/>
      <c r="N65" s="79"/>
      <c r="O65" s="79"/>
      <c r="P65" s="129"/>
      <c r="Q65" s="129"/>
      <c r="R65" s="129"/>
      <c r="S65" s="74"/>
      <c r="T65" s="74"/>
      <c r="U65" s="74"/>
      <c r="V65" s="74"/>
      <c r="W65" s="50"/>
      <c r="X65" s="50"/>
    </row>
    <row r="66" spans="1:24" x14ac:dyDescent="0.2">
      <c r="A66" s="92"/>
      <c r="B66" s="92"/>
      <c r="C66" s="92"/>
      <c r="D66" s="92"/>
      <c r="E66" s="92"/>
      <c r="F66" s="92"/>
      <c r="G66" s="92"/>
      <c r="H66" s="92"/>
      <c r="I66" s="92"/>
      <c r="J66" s="92"/>
      <c r="K66" s="92"/>
      <c r="L66" s="92"/>
      <c r="M66" s="92"/>
      <c r="N66" s="92"/>
      <c r="O66" s="92"/>
      <c r="P66" s="135"/>
      <c r="Q66" s="135"/>
      <c r="R66" s="135"/>
      <c r="S66" s="50"/>
      <c r="T66" s="50"/>
      <c r="U66" s="50"/>
      <c r="V66" s="50"/>
      <c r="W66" s="50"/>
      <c r="X66" s="50"/>
    </row>
    <row r="67" spans="1:24" x14ac:dyDescent="0.2">
      <c r="A67" s="92"/>
      <c r="B67" s="92"/>
      <c r="C67" s="92"/>
      <c r="D67" s="92"/>
      <c r="E67" s="92"/>
      <c r="F67" s="92"/>
      <c r="G67" s="92"/>
      <c r="H67" s="92"/>
      <c r="I67" s="92"/>
      <c r="J67" s="92"/>
      <c r="K67" s="92"/>
      <c r="L67" s="92"/>
      <c r="M67" s="92"/>
      <c r="N67" s="92"/>
      <c r="O67" s="92"/>
      <c r="P67" s="135"/>
      <c r="Q67" s="135"/>
      <c r="R67" s="135"/>
      <c r="S67" s="50"/>
      <c r="T67" s="50"/>
      <c r="U67" s="50"/>
      <c r="V67" s="50"/>
      <c r="W67" s="50"/>
      <c r="X67" s="50"/>
    </row>
    <row r="68" spans="1:24" x14ac:dyDescent="0.2">
      <c r="A68" s="92"/>
      <c r="B68" s="92"/>
      <c r="C68" s="92"/>
      <c r="D68" s="92"/>
      <c r="E68" s="92"/>
      <c r="F68" s="92"/>
      <c r="G68" s="92"/>
      <c r="H68" s="92"/>
      <c r="I68" s="92"/>
      <c r="J68" s="92"/>
      <c r="K68" s="92"/>
      <c r="L68" s="92"/>
      <c r="M68" s="92"/>
      <c r="N68" s="92"/>
      <c r="O68" s="92"/>
      <c r="P68" s="135"/>
      <c r="Q68" s="135"/>
      <c r="R68" s="135"/>
      <c r="S68" s="50"/>
      <c r="T68" s="50"/>
      <c r="U68" s="50"/>
      <c r="V68" s="50"/>
      <c r="W68" s="50"/>
      <c r="X68" s="50"/>
    </row>
    <row r="69" spans="1:24" x14ac:dyDescent="0.2">
      <c r="A69" s="92"/>
      <c r="B69" s="92"/>
      <c r="C69" s="92"/>
      <c r="D69" s="92"/>
      <c r="E69" s="92"/>
      <c r="F69" s="92"/>
      <c r="G69" s="92"/>
      <c r="H69" s="92"/>
      <c r="I69" s="92"/>
      <c r="J69" s="92"/>
      <c r="K69" s="92"/>
      <c r="L69" s="92"/>
      <c r="M69" s="92"/>
      <c r="N69" s="92"/>
      <c r="O69" s="92"/>
      <c r="P69" s="135"/>
      <c r="Q69" s="135"/>
      <c r="R69" s="135"/>
      <c r="S69" s="50"/>
      <c r="T69" s="50"/>
      <c r="U69" s="50"/>
      <c r="V69" s="50"/>
      <c r="W69" s="50"/>
      <c r="X69" s="50"/>
    </row>
    <row r="70" spans="1:24" x14ac:dyDescent="0.2">
      <c r="A70" s="92"/>
      <c r="B70" s="92"/>
      <c r="C70" s="92"/>
      <c r="D70" s="92"/>
      <c r="E70" s="92"/>
      <c r="F70" s="92"/>
      <c r="G70" s="92"/>
      <c r="H70" s="92"/>
      <c r="I70" s="92"/>
      <c r="J70" s="92"/>
      <c r="K70" s="92"/>
      <c r="L70" s="92"/>
      <c r="M70" s="92"/>
      <c r="N70" s="92"/>
      <c r="O70" s="92"/>
      <c r="P70" s="135"/>
      <c r="Q70" s="135"/>
      <c r="R70" s="135"/>
      <c r="S70" s="50"/>
      <c r="T70" s="50"/>
      <c r="U70" s="50"/>
      <c r="V70" s="50"/>
      <c r="W70" s="50"/>
      <c r="X70" s="50"/>
    </row>
    <row r="71" spans="1:24" x14ac:dyDescent="0.2">
      <c r="A71" s="92"/>
      <c r="B71" s="92"/>
      <c r="C71" s="92"/>
      <c r="D71" s="92"/>
      <c r="E71" s="92"/>
      <c r="F71" s="92"/>
      <c r="G71" s="92"/>
      <c r="H71" s="92"/>
      <c r="I71" s="92"/>
      <c r="J71" s="92"/>
      <c r="K71" s="92"/>
      <c r="L71" s="92"/>
      <c r="M71" s="92"/>
      <c r="N71" s="92"/>
      <c r="O71" s="92"/>
      <c r="P71" s="135"/>
      <c r="Q71" s="135"/>
      <c r="R71" s="135"/>
      <c r="S71" s="50"/>
      <c r="T71" s="50"/>
      <c r="U71" s="50"/>
      <c r="V71" s="50"/>
      <c r="W71" s="50"/>
      <c r="X71" s="50"/>
    </row>
    <row r="72" spans="1:24" x14ac:dyDescent="0.2">
      <c r="A72" s="92"/>
      <c r="B72" s="92"/>
      <c r="C72" s="92"/>
      <c r="D72" s="92"/>
      <c r="E72" s="92"/>
      <c r="F72" s="92"/>
      <c r="G72" s="92"/>
      <c r="H72" s="92"/>
      <c r="I72" s="92"/>
      <c r="J72" s="92"/>
      <c r="K72" s="92"/>
      <c r="L72" s="92"/>
      <c r="M72" s="92"/>
      <c r="N72" s="92"/>
      <c r="O72" s="92"/>
      <c r="P72" s="135"/>
      <c r="Q72" s="135"/>
      <c r="R72" s="135"/>
      <c r="S72" s="50"/>
      <c r="T72" s="50"/>
      <c r="U72" s="50"/>
      <c r="V72" s="50"/>
      <c r="W72" s="50"/>
      <c r="X72" s="50"/>
    </row>
    <row r="73" spans="1:24" x14ac:dyDescent="0.2">
      <c r="A73" s="92"/>
      <c r="B73" s="92"/>
      <c r="C73" s="92"/>
      <c r="D73" s="92"/>
      <c r="E73" s="92"/>
      <c r="F73" s="92"/>
      <c r="G73" s="92"/>
      <c r="H73" s="92"/>
      <c r="I73" s="92"/>
      <c r="J73" s="92"/>
      <c r="K73" s="92"/>
      <c r="L73" s="92"/>
      <c r="M73" s="92"/>
      <c r="N73" s="92"/>
      <c r="O73" s="92"/>
      <c r="P73" s="135"/>
      <c r="Q73" s="135"/>
      <c r="R73" s="135"/>
      <c r="S73" s="50"/>
      <c r="T73" s="50"/>
      <c r="U73" s="50"/>
      <c r="V73" s="50"/>
      <c r="W73" s="50"/>
      <c r="X73" s="50"/>
    </row>
    <row r="74" spans="1:24" x14ac:dyDescent="0.2">
      <c r="A74" s="92"/>
      <c r="B74" s="92"/>
      <c r="C74" s="92"/>
      <c r="D74" s="92"/>
      <c r="E74" s="92"/>
      <c r="F74" s="92"/>
      <c r="G74" s="92"/>
      <c r="H74" s="92"/>
      <c r="I74" s="92"/>
      <c r="J74" s="92"/>
      <c r="K74" s="92"/>
      <c r="L74" s="92"/>
      <c r="M74" s="92"/>
      <c r="N74" s="92"/>
      <c r="O74" s="92"/>
      <c r="P74" s="137"/>
      <c r="Q74" s="137"/>
      <c r="R74" s="137"/>
      <c r="S74" s="49"/>
      <c r="T74" s="49"/>
      <c r="V74" s="49"/>
      <c r="W74" s="49"/>
      <c r="X74" s="49"/>
    </row>
  </sheetData>
  <sheetProtection password="D849" sheet="1" objects="1" scenarios="1"/>
  <mergeCells count="41">
    <mergeCell ref="O17:O20"/>
    <mergeCell ref="P17:P20"/>
    <mergeCell ref="A13:A15"/>
    <mergeCell ref="B13:E13"/>
    <mergeCell ref="M17:M20"/>
    <mergeCell ref="N28:N29"/>
    <mergeCell ref="B18:E18"/>
    <mergeCell ref="M28:M29"/>
    <mergeCell ref="A25:I25"/>
    <mergeCell ref="B26:C27"/>
    <mergeCell ref="D26:E27"/>
    <mergeCell ref="F26:G27"/>
    <mergeCell ref="H26:I27"/>
    <mergeCell ref="B20:E20"/>
    <mergeCell ref="N17:N20"/>
    <mergeCell ref="L13:M15"/>
    <mergeCell ref="B14:E14"/>
    <mergeCell ref="B15:E15"/>
    <mergeCell ref="B16:E16"/>
    <mergeCell ref="B17:E17"/>
    <mergeCell ref="M5:M6"/>
    <mergeCell ref="A6:A8"/>
    <mergeCell ref="B6:E6"/>
    <mergeCell ref="B7:E7"/>
    <mergeCell ref="B8:E8"/>
    <mergeCell ref="A42:E42"/>
    <mergeCell ref="B43:C44"/>
    <mergeCell ref="D43:E44"/>
    <mergeCell ref="A1:J1"/>
    <mergeCell ref="A2:J4"/>
    <mergeCell ref="B5:E5"/>
    <mergeCell ref="A9:A12"/>
    <mergeCell ref="B9:E9"/>
    <mergeCell ref="B10:E10"/>
    <mergeCell ref="B11:E11"/>
    <mergeCell ref="B12:E12"/>
    <mergeCell ref="A21:A22"/>
    <mergeCell ref="B21:E21"/>
    <mergeCell ref="B22:E22"/>
    <mergeCell ref="A16:A20"/>
    <mergeCell ref="B19:E19"/>
  </mergeCells>
  <pageMargins left="0.7" right="0.7" top="0.75" bottom="0.75" header="0.3" footer="0.3"/>
  <pageSetup orientation="portrait" verticalDpi="59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42"/>
  <sheetViews>
    <sheetView topLeftCell="A19" workbookViewId="0">
      <selection activeCell="A22" sqref="A22"/>
    </sheetView>
  </sheetViews>
  <sheetFormatPr baseColWidth="10" defaultColWidth="8.83203125" defaultRowHeight="15" x14ac:dyDescent="0.2"/>
  <cols>
    <col min="1" max="1" width="49.5" customWidth="1"/>
    <col min="2" max="2" width="13" customWidth="1"/>
    <col min="4" max="7" width="13.6640625" customWidth="1"/>
    <col min="10" max="10" width="39.5" customWidth="1"/>
    <col min="11" max="11" width="13.5" customWidth="1"/>
    <col min="12" max="12" width="11.6640625" customWidth="1"/>
    <col min="13" max="13" width="12.83203125" customWidth="1"/>
    <col min="14" max="14" width="12.6640625" customWidth="1"/>
  </cols>
  <sheetData>
    <row r="1" spans="1:19" x14ac:dyDescent="0.2">
      <c r="A1" s="1"/>
      <c r="B1" s="1" t="s">
        <v>18</v>
      </c>
      <c r="C1" s="1" t="s">
        <v>19</v>
      </c>
      <c r="D1" s="1" t="s">
        <v>25</v>
      </c>
      <c r="E1" s="1" t="s">
        <v>26</v>
      </c>
      <c r="F1" s="1" t="s">
        <v>27</v>
      </c>
      <c r="G1" s="1" t="s">
        <v>28</v>
      </c>
      <c r="J1" s="40"/>
      <c r="K1" s="40"/>
      <c r="L1" s="40"/>
      <c r="M1" s="40"/>
      <c r="N1" s="40"/>
      <c r="O1" s="40"/>
      <c r="P1" s="14"/>
      <c r="Q1" s="14"/>
      <c r="R1" s="14"/>
      <c r="S1" s="14"/>
    </row>
    <row r="2" spans="1:19" x14ac:dyDescent="0.2">
      <c r="A2" s="1" t="s">
        <v>32</v>
      </c>
      <c r="B2" s="16" t="s">
        <v>33</v>
      </c>
      <c r="C2" s="16" t="s">
        <v>20</v>
      </c>
      <c r="D2" s="3">
        <f>'2-phase inputs'!G6</f>
        <v>0</v>
      </c>
      <c r="E2" s="3">
        <f>'2-phase inputs'!H6</f>
        <v>0</v>
      </c>
      <c r="F2" s="3">
        <f>'2-phase inputs'!I6</f>
        <v>0</v>
      </c>
      <c r="G2" s="3">
        <f>'2-phase inputs'!J6</f>
        <v>0</v>
      </c>
      <c r="J2" s="40"/>
      <c r="K2" s="40"/>
      <c r="L2" s="40"/>
      <c r="M2" s="40"/>
      <c r="N2" s="40"/>
      <c r="O2" s="40"/>
    </row>
    <row r="3" spans="1:19" x14ac:dyDescent="0.2">
      <c r="A3" s="1" t="s">
        <v>13</v>
      </c>
      <c r="B3" s="16" t="s">
        <v>14</v>
      </c>
      <c r="C3" s="16" t="s">
        <v>21</v>
      </c>
      <c r="D3" s="3">
        <f>'2-phase inputs'!G8</f>
        <v>0</v>
      </c>
      <c r="E3" s="3">
        <f>'2-phase inputs'!H8</f>
        <v>0</v>
      </c>
      <c r="F3" s="3">
        <f>'2-phase inputs'!I8</f>
        <v>0</v>
      </c>
      <c r="G3" s="3">
        <f>'2-phase inputs'!J8</f>
        <v>0</v>
      </c>
      <c r="J3" s="40"/>
      <c r="K3" s="40"/>
      <c r="L3" s="40"/>
      <c r="M3" s="40"/>
      <c r="N3" s="40"/>
      <c r="O3" s="40"/>
    </row>
    <row r="4" spans="1:19" x14ac:dyDescent="0.2">
      <c r="A4" s="1" t="s">
        <v>40</v>
      </c>
      <c r="B4" s="16" t="s">
        <v>31</v>
      </c>
      <c r="C4" s="16" t="s">
        <v>22</v>
      </c>
      <c r="D4" s="3">
        <f>'2-phase inputs'!G7</f>
        <v>0</v>
      </c>
      <c r="E4" s="3">
        <f>'2-phase inputs'!H7</f>
        <v>0</v>
      </c>
      <c r="F4" s="3">
        <f>'2-phase inputs'!I7</f>
        <v>0</v>
      </c>
      <c r="G4" s="3">
        <f>'2-phase inputs'!J7</f>
        <v>0</v>
      </c>
      <c r="J4" s="40"/>
      <c r="K4" s="40"/>
      <c r="L4" s="40"/>
      <c r="M4" s="40"/>
      <c r="N4" s="40"/>
      <c r="O4" s="40"/>
    </row>
    <row r="5" spans="1:19" x14ac:dyDescent="0.2">
      <c r="A5" s="1" t="s">
        <v>16</v>
      </c>
      <c r="B5" s="16" t="s">
        <v>15</v>
      </c>
      <c r="C5" s="16" t="s">
        <v>21</v>
      </c>
      <c r="D5" s="3">
        <f>'2-phase inputs'!G11</f>
        <v>0</v>
      </c>
      <c r="E5" s="3">
        <f>'2-phase inputs'!H11</f>
        <v>0</v>
      </c>
      <c r="F5" s="3">
        <f>'2-phase inputs'!I11</f>
        <v>0</v>
      </c>
      <c r="G5" s="3">
        <f>'2-phase inputs'!J11</f>
        <v>0</v>
      </c>
      <c r="J5" s="40"/>
      <c r="K5" s="40"/>
      <c r="L5" s="40"/>
      <c r="M5" s="40"/>
      <c r="N5" s="40"/>
      <c r="O5" s="40"/>
    </row>
    <row r="6" spans="1:19" x14ac:dyDescent="0.2">
      <c r="A6" s="1" t="s">
        <v>30</v>
      </c>
      <c r="B6" s="16"/>
      <c r="C6" s="16" t="s">
        <v>29</v>
      </c>
      <c r="D6" s="3">
        <f>'2-phase inputs'!G12</f>
        <v>0</v>
      </c>
      <c r="E6" s="3">
        <f>'2-phase inputs'!H12</f>
        <v>0</v>
      </c>
      <c r="F6" s="3">
        <f>'2-phase inputs'!I12</f>
        <v>0</v>
      </c>
      <c r="G6" s="3">
        <f>'2-phase inputs'!J12</f>
        <v>0</v>
      </c>
      <c r="J6" s="40"/>
      <c r="K6" s="40"/>
      <c r="L6" s="40"/>
      <c r="M6" s="40"/>
      <c r="N6" s="40"/>
      <c r="O6" s="40"/>
    </row>
    <row r="7" spans="1:19" x14ac:dyDescent="0.2">
      <c r="A7" s="1" t="s">
        <v>57</v>
      </c>
      <c r="B7" s="16" t="s">
        <v>3</v>
      </c>
      <c r="C7" s="16" t="s">
        <v>22</v>
      </c>
      <c r="D7" s="4">
        <v>1.3125</v>
      </c>
      <c r="E7" s="4">
        <v>1.3125</v>
      </c>
      <c r="F7" s="4">
        <v>1.3125</v>
      </c>
      <c r="G7" s="4">
        <v>1.3125</v>
      </c>
      <c r="J7" s="40"/>
      <c r="K7" s="40"/>
      <c r="L7" s="40"/>
      <c r="M7" s="40"/>
      <c r="N7" s="40"/>
      <c r="O7" s="40"/>
    </row>
    <row r="8" spans="1:19" x14ac:dyDescent="0.2">
      <c r="A8" s="1" t="s">
        <v>58</v>
      </c>
      <c r="B8" s="16" t="s">
        <v>56</v>
      </c>
      <c r="C8" s="16" t="s">
        <v>22</v>
      </c>
      <c r="D8" s="3">
        <f>'2-phase inputs'!G10</f>
        <v>0</v>
      </c>
      <c r="E8" s="3">
        <f>'2-phase inputs'!H10</f>
        <v>0</v>
      </c>
      <c r="F8" s="3">
        <f>'2-phase inputs'!I10</f>
        <v>0</v>
      </c>
      <c r="G8" s="3">
        <f>'2-phase inputs'!J10</f>
        <v>0</v>
      </c>
      <c r="J8" s="40"/>
      <c r="K8" s="40"/>
      <c r="L8" s="40"/>
      <c r="M8" s="40"/>
      <c r="N8" s="40"/>
      <c r="O8" s="40"/>
    </row>
    <row r="9" spans="1:19" x14ac:dyDescent="0.2">
      <c r="A9" s="1" t="s">
        <v>17</v>
      </c>
      <c r="B9" s="16" t="s">
        <v>2</v>
      </c>
      <c r="C9" s="16" t="s">
        <v>22</v>
      </c>
      <c r="D9" s="7">
        <f>D4/2+0.25</f>
        <v>0.25</v>
      </c>
      <c r="E9" s="7">
        <f t="shared" ref="E9:G9" si="0">E4/2+0.25</f>
        <v>0.25</v>
      </c>
      <c r="F9" s="7">
        <f t="shared" si="0"/>
        <v>0.25</v>
      </c>
      <c r="G9" s="7">
        <f t="shared" si="0"/>
        <v>0.25</v>
      </c>
      <c r="J9" s="40"/>
      <c r="K9" s="40"/>
      <c r="L9" s="40"/>
      <c r="M9" s="40"/>
      <c r="N9" s="40"/>
      <c r="O9" s="40"/>
    </row>
    <row r="10" spans="1:19" x14ac:dyDescent="0.2">
      <c r="A10" s="1" t="s">
        <v>59</v>
      </c>
      <c r="B10" s="16" t="s">
        <v>0</v>
      </c>
      <c r="C10" s="16" t="s">
        <v>22</v>
      </c>
      <c r="D10" s="3">
        <f>'2-phase inputs'!G13</f>
        <v>0</v>
      </c>
      <c r="E10" s="3">
        <f>'2-phase inputs'!H13</f>
        <v>0</v>
      </c>
      <c r="F10" s="3">
        <f>'2-phase inputs'!I13</f>
        <v>0</v>
      </c>
      <c r="G10" s="3">
        <f>'2-phase inputs'!J13</f>
        <v>0</v>
      </c>
      <c r="J10" s="40"/>
      <c r="K10" s="40"/>
      <c r="L10" s="40"/>
      <c r="M10" s="40"/>
      <c r="N10" s="40"/>
      <c r="O10" s="40"/>
    </row>
    <row r="11" spans="1:19" x14ac:dyDescent="0.2">
      <c r="A11" s="1" t="s">
        <v>60</v>
      </c>
      <c r="B11" s="16" t="s">
        <v>1</v>
      </c>
      <c r="C11" s="16" t="s">
        <v>22</v>
      </c>
      <c r="D11" s="3">
        <f>'2-phase inputs'!G14</f>
        <v>0</v>
      </c>
      <c r="E11" s="3">
        <f>'2-phase inputs'!H14</f>
        <v>0</v>
      </c>
      <c r="F11" s="3">
        <f>'2-phase inputs'!I14</f>
        <v>0</v>
      </c>
      <c r="G11" s="3">
        <f>'2-phase inputs'!J14</f>
        <v>0</v>
      </c>
      <c r="J11" s="40"/>
      <c r="K11" s="40"/>
      <c r="L11" s="40"/>
      <c r="M11" s="40"/>
      <c r="N11" s="40"/>
      <c r="O11" s="40"/>
    </row>
    <row r="12" spans="1:19" x14ac:dyDescent="0.2">
      <c r="A12" s="1" t="s">
        <v>4</v>
      </c>
      <c r="B12" s="16" t="s">
        <v>8</v>
      </c>
      <c r="C12" s="16" t="s">
        <v>23</v>
      </c>
      <c r="D12" s="3">
        <f>'2-phase inputs'!G9</f>
        <v>0</v>
      </c>
      <c r="E12" s="3">
        <f>'2-phase inputs'!H9</f>
        <v>0</v>
      </c>
      <c r="F12" s="3">
        <f>'2-phase inputs'!I9</f>
        <v>0</v>
      </c>
      <c r="G12" s="3">
        <f>'2-phase inputs'!J9</f>
        <v>0</v>
      </c>
      <c r="J12" s="40"/>
      <c r="K12" s="40"/>
      <c r="L12" s="40"/>
      <c r="M12" s="40"/>
      <c r="N12" s="40"/>
      <c r="O12" s="40"/>
    </row>
    <row r="13" spans="1:19" x14ac:dyDescent="0.2">
      <c r="A13" s="1" t="s">
        <v>5</v>
      </c>
      <c r="B13" s="16" t="s">
        <v>9</v>
      </c>
      <c r="C13" s="16" t="s">
        <v>23</v>
      </c>
      <c r="D13" s="6">
        <f>16*D3/1728*D2</f>
        <v>0</v>
      </c>
      <c r="E13" s="6">
        <f t="shared" ref="E13:G13" si="1">16*E3/1728*E2</f>
        <v>0</v>
      </c>
      <c r="F13" s="6">
        <f t="shared" si="1"/>
        <v>0</v>
      </c>
      <c r="G13" s="6">
        <f t="shared" si="1"/>
        <v>0</v>
      </c>
      <c r="J13" s="40"/>
      <c r="K13" s="40"/>
      <c r="L13" s="40"/>
      <c r="M13" s="40"/>
      <c r="N13" s="40"/>
      <c r="O13" s="40"/>
    </row>
    <row r="14" spans="1:19" x14ac:dyDescent="0.2">
      <c r="A14" s="1" t="s">
        <v>6</v>
      </c>
      <c r="B14" s="16" t="s">
        <v>10</v>
      </c>
      <c r="C14" s="16" t="s">
        <v>23</v>
      </c>
      <c r="D14" s="6">
        <f>D8*D6*16/12</f>
        <v>0</v>
      </c>
      <c r="E14" s="6">
        <f t="shared" ref="E14:G14" si="2">E8*E6*16/12</f>
        <v>0</v>
      </c>
      <c r="F14" s="6">
        <f t="shared" si="2"/>
        <v>0</v>
      </c>
      <c r="G14" s="6">
        <f t="shared" si="2"/>
        <v>0</v>
      </c>
      <c r="J14" s="40"/>
      <c r="K14" s="40"/>
      <c r="L14" s="40"/>
      <c r="M14" s="40"/>
      <c r="N14" s="40"/>
      <c r="O14" s="40"/>
    </row>
    <row r="15" spans="1:19" x14ac:dyDescent="0.2">
      <c r="A15" s="1" t="s">
        <v>7</v>
      </c>
      <c r="B15" s="16" t="s">
        <v>11</v>
      </c>
      <c r="C15" s="16" t="s">
        <v>23</v>
      </c>
      <c r="D15" s="6">
        <f>16*D5/1728*D2</f>
        <v>0</v>
      </c>
      <c r="E15" s="6">
        <f t="shared" ref="E15:G15" si="3">16*E5/1728*E2</f>
        <v>0</v>
      </c>
      <c r="F15" s="6">
        <f t="shared" si="3"/>
        <v>0</v>
      </c>
      <c r="G15" s="6">
        <f t="shared" si="3"/>
        <v>0</v>
      </c>
      <c r="J15" s="40"/>
      <c r="K15" s="40"/>
      <c r="L15" s="40"/>
      <c r="M15" s="40"/>
      <c r="N15" s="40"/>
      <c r="O15" s="40"/>
    </row>
    <row r="16" spans="1:19" x14ac:dyDescent="0.2">
      <c r="A16" s="17" t="s">
        <v>61</v>
      </c>
      <c r="B16" s="24" t="s">
        <v>12</v>
      </c>
      <c r="C16" s="25" t="s">
        <v>24</v>
      </c>
      <c r="D16" s="18">
        <f>'2-phase inputs'!G15</f>
        <v>0</v>
      </c>
      <c r="E16" s="18">
        <f>'2-phase inputs'!H15</f>
        <v>0</v>
      </c>
      <c r="F16" s="18">
        <f>'2-phase inputs'!I15</f>
        <v>0</v>
      </c>
      <c r="G16" s="18">
        <f>'2-phase inputs'!J15</f>
        <v>0</v>
      </c>
      <c r="J16" s="40"/>
      <c r="K16" s="40"/>
      <c r="L16" s="40"/>
      <c r="M16" s="40"/>
      <c r="N16" s="40"/>
      <c r="O16" s="40"/>
    </row>
    <row r="17" spans="1:15" x14ac:dyDescent="0.2">
      <c r="A17" s="21" t="s">
        <v>93</v>
      </c>
      <c r="B17" s="26"/>
      <c r="C17" s="27"/>
      <c r="D17" s="22"/>
      <c r="E17" s="22"/>
      <c r="F17" s="22"/>
      <c r="G17" s="23"/>
      <c r="J17" s="40"/>
      <c r="K17" s="40"/>
      <c r="L17" s="40"/>
      <c r="M17" s="40"/>
      <c r="N17" s="40"/>
      <c r="O17" s="40"/>
    </row>
    <row r="18" spans="1:15" x14ac:dyDescent="0.2">
      <c r="A18" s="19" t="s">
        <v>43</v>
      </c>
      <c r="B18" s="28" t="s">
        <v>46</v>
      </c>
      <c r="C18" s="28" t="s">
        <v>45</v>
      </c>
      <c r="D18" s="20" t="e">
        <f>(D11/D10*COS(D16*PI()/180))*((D12*(D7+D8+D9))+(D14*(D7+D8/2)))</f>
        <v>#DIV/0!</v>
      </c>
      <c r="E18" s="20" t="e">
        <f t="shared" ref="E18:G18" si="4">(E11/E10*COS(E16*PI()/180))*((E12*(E7+E8+E9))+(E14*(E7+E8/2)))</f>
        <v>#DIV/0!</v>
      </c>
      <c r="F18" s="20" t="e">
        <f t="shared" si="4"/>
        <v>#DIV/0!</v>
      </c>
      <c r="G18" s="20" t="e">
        <f t="shared" si="4"/>
        <v>#DIV/0!</v>
      </c>
      <c r="J18" s="40"/>
      <c r="K18" s="40"/>
      <c r="L18" s="40"/>
      <c r="M18" s="40"/>
      <c r="N18" s="40"/>
      <c r="O18" s="40"/>
    </row>
    <row r="19" spans="1:15" x14ac:dyDescent="0.2">
      <c r="A19" s="5" t="s">
        <v>44</v>
      </c>
      <c r="B19" s="16" t="s">
        <v>47</v>
      </c>
      <c r="C19" s="16" t="s">
        <v>45</v>
      </c>
      <c r="D19" s="8" t="e">
        <f>(D11/D10*COS(D16*PI()/180))*(((D13-D12)*(D7+D8+D9))+((D15-D14)*(D7+D8/2)))</f>
        <v>#DIV/0!</v>
      </c>
      <c r="E19" s="8" t="e">
        <f t="shared" ref="E19:G19" si="5">(E11/E10*COS(E16*PI()/180))*(((E13-E12)*(E7+E8+E9))+((E15-E14)*(E7+E8/2)))</f>
        <v>#DIV/0!</v>
      </c>
      <c r="F19" s="8" t="e">
        <f t="shared" si="5"/>
        <v>#DIV/0!</v>
      </c>
      <c r="G19" s="8" t="e">
        <f t="shared" si="5"/>
        <v>#DIV/0!</v>
      </c>
      <c r="J19" s="40"/>
      <c r="K19" s="40"/>
      <c r="L19" s="40"/>
      <c r="M19" s="40"/>
      <c r="N19" s="40"/>
      <c r="O19" s="40"/>
    </row>
    <row r="20" spans="1:15" x14ac:dyDescent="0.2">
      <c r="A20" s="15"/>
      <c r="B20" s="11"/>
      <c r="C20" s="10"/>
      <c r="D20" s="12"/>
      <c r="E20" s="10"/>
      <c r="F20" s="10"/>
      <c r="G20" s="10"/>
      <c r="J20" s="40"/>
      <c r="K20" s="40"/>
      <c r="L20" s="40"/>
      <c r="M20" s="40"/>
      <c r="N20" s="40"/>
      <c r="O20" s="40"/>
    </row>
    <row r="21" spans="1:15" x14ac:dyDescent="0.2">
      <c r="A21" s="9" t="s">
        <v>78</v>
      </c>
      <c r="B21" s="10"/>
      <c r="C21" s="10"/>
      <c r="D21" s="13"/>
      <c r="E21" s="10"/>
      <c r="F21" s="10"/>
      <c r="G21" s="10"/>
      <c r="J21" s="40"/>
      <c r="K21" s="40"/>
      <c r="L21" s="40"/>
      <c r="M21" s="40"/>
      <c r="N21" s="40"/>
      <c r="O21" s="40"/>
    </row>
    <row r="22" spans="1:15" x14ac:dyDescent="0.2">
      <c r="A22" s="9"/>
      <c r="J22" s="40"/>
      <c r="K22" s="40"/>
      <c r="L22" s="40"/>
      <c r="M22" s="40"/>
      <c r="N22" s="40"/>
      <c r="O22" s="40"/>
    </row>
    <row r="23" spans="1:15" x14ac:dyDescent="0.2">
      <c r="A23" s="9"/>
      <c r="J23" s="40"/>
      <c r="K23" s="40"/>
      <c r="L23" s="40"/>
      <c r="M23" s="40"/>
      <c r="N23" s="40"/>
      <c r="O23" s="40"/>
    </row>
    <row r="24" spans="1:15" x14ac:dyDescent="0.2">
      <c r="J24" s="40"/>
      <c r="K24" s="40"/>
      <c r="L24" s="40"/>
      <c r="M24" s="40"/>
      <c r="N24" s="40"/>
      <c r="O24" s="40"/>
    </row>
    <row r="25" spans="1:15" x14ac:dyDescent="0.2">
      <c r="J25" s="40"/>
      <c r="K25" s="40"/>
      <c r="L25" s="40"/>
      <c r="M25" s="40"/>
      <c r="N25" s="40"/>
      <c r="O25" s="40"/>
    </row>
    <row r="26" spans="1:15" x14ac:dyDescent="0.2">
      <c r="J26" s="40"/>
      <c r="K26" s="40"/>
      <c r="L26" s="40"/>
      <c r="M26" s="40"/>
      <c r="N26" s="40"/>
      <c r="O26" s="40"/>
    </row>
    <row r="27" spans="1:15" x14ac:dyDescent="0.2">
      <c r="J27" s="40"/>
      <c r="K27" s="40"/>
      <c r="L27" s="40"/>
      <c r="M27" s="40"/>
      <c r="N27" s="40"/>
      <c r="O27" s="40"/>
    </row>
    <row r="28" spans="1:15" x14ac:dyDescent="0.2">
      <c r="C28" s="12"/>
      <c r="D28" s="12"/>
      <c r="E28" s="12"/>
      <c r="J28" s="40"/>
      <c r="K28" s="40"/>
      <c r="L28" s="40"/>
      <c r="M28" s="40"/>
      <c r="N28" s="40"/>
      <c r="O28" s="40"/>
    </row>
    <row r="29" spans="1:15" x14ac:dyDescent="0.2">
      <c r="C29" s="12"/>
      <c r="D29" s="12"/>
      <c r="E29" s="12"/>
      <c r="J29" s="40"/>
      <c r="K29" s="40"/>
      <c r="L29" s="40"/>
      <c r="M29" s="40"/>
      <c r="N29" s="40"/>
      <c r="O29" s="40"/>
    </row>
    <row r="30" spans="1:15" x14ac:dyDescent="0.2">
      <c r="C30" s="12"/>
      <c r="D30" s="12"/>
      <c r="E30" s="12"/>
      <c r="J30" s="40"/>
      <c r="K30" s="40"/>
      <c r="L30" s="40"/>
      <c r="M30" s="40"/>
      <c r="N30" s="40"/>
      <c r="O30" s="40"/>
    </row>
    <row r="31" spans="1:15" x14ac:dyDescent="0.2">
      <c r="C31" s="12"/>
      <c r="D31" s="12"/>
      <c r="E31" s="12"/>
      <c r="J31" s="40"/>
      <c r="K31" s="40"/>
      <c r="L31" s="40"/>
      <c r="M31" s="40"/>
      <c r="N31" s="40"/>
      <c r="O31" s="40"/>
    </row>
    <row r="32" spans="1:15" x14ac:dyDescent="0.2">
      <c r="C32" s="12"/>
      <c r="D32" s="12"/>
      <c r="E32" s="12"/>
      <c r="J32" s="40"/>
      <c r="K32" s="40"/>
      <c r="L32" s="40"/>
      <c r="M32" s="40"/>
      <c r="N32" s="40"/>
      <c r="O32" s="40"/>
    </row>
    <row r="33" spans="3:15" x14ac:dyDescent="0.2">
      <c r="C33" s="12"/>
      <c r="D33" s="12"/>
      <c r="E33" s="12"/>
      <c r="J33" s="40"/>
      <c r="K33" s="40"/>
      <c r="L33" s="40"/>
      <c r="M33" s="40"/>
      <c r="N33" s="40"/>
      <c r="O33" s="40"/>
    </row>
    <row r="34" spans="3:15" x14ac:dyDescent="0.2">
      <c r="J34" s="40"/>
      <c r="K34" s="40"/>
      <c r="L34" s="40"/>
      <c r="M34" s="40"/>
      <c r="N34" s="40"/>
      <c r="O34" s="40"/>
    </row>
    <row r="35" spans="3:15" x14ac:dyDescent="0.2">
      <c r="J35" s="40"/>
      <c r="K35" s="40"/>
      <c r="L35" s="40"/>
      <c r="M35" s="40"/>
      <c r="N35" s="40"/>
      <c r="O35" s="40"/>
    </row>
    <row r="36" spans="3:15" x14ac:dyDescent="0.2">
      <c r="J36" s="40"/>
      <c r="K36" s="40"/>
      <c r="L36" s="40"/>
      <c r="M36" s="40"/>
      <c r="N36" s="40"/>
      <c r="O36" s="40"/>
    </row>
    <row r="37" spans="3:15" x14ac:dyDescent="0.2">
      <c r="J37" s="40"/>
      <c r="K37" s="40"/>
      <c r="L37" s="40"/>
      <c r="M37" s="40"/>
      <c r="N37" s="40"/>
      <c r="O37" s="40"/>
    </row>
    <row r="38" spans="3:15" x14ac:dyDescent="0.2">
      <c r="J38" s="40"/>
      <c r="K38" s="40"/>
      <c r="L38" s="40"/>
      <c r="M38" s="40"/>
      <c r="N38" s="40"/>
      <c r="O38" s="40"/>
    </row>
    <row r="39" spans="3:15" x14ac:dyDescent="0.2">
      <c r="J39" s="40"/>
      <c r="K39" s="40"/>
      <c r="L39" s="40"/>
      <c r="M39" s="40"/>
      <c r="N39" s="40"/>
      <c r="O39" s="40"/>
    </row>
    <row r="40" spans="3:15" x14ac:dyDescent="0.2">
      <c r="J40" s="40"/>
      <c r="K40" s="40"/>
      <c r="L40" s="40"/>
      <c r="M40" s="40"/>
      <c r="N40" s="40"/>
      <c r="O40" s="40"/>
    </row>
    <row r="41" spans="3:15" x14ac:dyDescent="0.2">
      <c r="J41" s="40"/>
      <c r="K41" s="40"/>
      <c r="L41" s="40"/>
      <c r="M41" s="40"/>
      <c r="N41" s="40"/>
      <c r="O41" s="40"/>
    </row>
    <row r="42" spans="3:15" x14ac:dyDescent="0.2">
      <c r="J42" s="40"/>
      <c r="K42" s="40"/>
      <c r="L42" s="40"/>
      <c r="M42" s="40"/>
      <c r="N42" s="40"/>
      <c r="O42" s="40"/>
    </row>
  </sheetData>
  <sheetProtection algorithmName="SHA-512" hashValue="CgDkq/3s1MNDireCObKwSeBAlrJX9+oY1xbwqDqUOQD/fD0LsVkIyxaaPBP8pRGCECNmPTWLOmRHdbv7ixmkag==" saltValue="tacBCEZN55nk60/zwg6D3g==" spinCount="100000" sheet="1" objects="1" scenarios="1"/>
  <pageMargins left="0.7" right="0.7" top="0.75" bottom="0.75" header="0.3" footer="0.3"/>
  <pageSetup scale="62" orientation="portrait" verticalDpi="597"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49"/>
  <sheetViews>
    <sheetView topLeftCell="A19" workbookViewId="0">
      <selection activeCell="D26" sqref="D26"/>
    </sheetView>
  </sheetViews>
  <sheetFormatPr baseColWidth="10" defaultColWidth="8.83203125" defaultRowHeight="15" x14ac:dyDescent="0.2"/>
  <cols>
    <col min="1" max="1" width="49.5" customWidth="1"/>
    <col min="2" max="2" width="13" customWidth="1"/>
    <col min="4" max="7" width="13.6640625" customWidth="1"/>
    <col min="10" max="10" width="39.5" customWidth="1"/>
    <col min="11" max="11" width="13.5" customWidth="1"/>
    <col min="12" max="12" width="11.6640625" customWidth="1"/>
    <col min="13" max="13" width="12.83203125" customWidth="1"/>
    <col min="14" max="14" width="12.6640625" customWidth="1"/>
  </cols>
  <sheetData>
    <row r="1" spans="1:19" x14ac:dyDescent="0.2">
      <c r="A1" s="1"/>
      <c r="B1" s="1" t="s">
        <v>18</v>
      </c>
      <c r="C1" s="1" t="s">
        <v>19</v>
      </c>
      <c r="D1" s="1" t="s">
        <v>25</v>
      </c>
      <c r="E1" s="1" t="s">
        <v>26</v>
      </c>
      <c r="F1" s="1" t="s">
        <v>27</v>
      </c>
      <c r="G1" s="1" t="s">
        <v>28</v>
      </c>
      <c r="J1" s="40"/>
      <c r="K1" s="40"/>
      <c r="L1" s="40"/>
      <c r="M1" s="40"/>
      <c r="N1" s="40"/>
      <c r="O1" s="40"/>
      <c r="P1" s="14"/>
      <c r="Q1" s="14"/>
      <c r="R1" s="14"/>
      <c r="S1" s="14"/>
    </row>
    <row r="2" spans="1:19" x14ac:dyDescent="0.2">
      <c r="A2" s="1" t="s">
        <v>103</v>
      </c>
      <c r="B2" s="16"/>
      <c r="C2" s="16" t="s">
        <v>33</v>
      </c>
      <c r="D2" s="3">
        <f>'3-phase (interfacing) inputs'!G6</f>
        <v>0</v>
      </c>
      <c r="E2" s="3">
        <f>'3-phase (interfacing) inputs'!H6</f>
        <v>0</v>
      </c>
      <c r="F2" s="3">
        <f>'3-phase (interfacing) inputs'!I6</f>
        <v>0</v>
      </c>
      <c r="G2" s="3">
        <f>'3-phase (interfacing) inputs'!J6</f>
        <v>0</v>
      </c>
      <c r="J2" s="40"/>
      <c r="K2" s="40"/>
      <c r="L2" s="40"/>
      <c r="M2" s="40"/>
      <c r="N2" s="40"/>
      <c r="O2" s="40"/>
    </row>
    <row r="3" spans="1:19" x14ac:dyDescent="0.2">
      <c r="A3" s="1" t="s">
        <v>104</v>
      </c>
      <c r="B3" s="16"/>
      <c r="C3" s="16" t="s">
        <v>33</v>
      </c>
      <c r="D3" s="3">
        <f>'3-phase (interfacing) inputs'!G7</f>
        <v>0</v>
      </c>
      <c r="E3" s="3">
        <f>'3-phase (interfacing) inputs'!H7</f>
        <v>0</v>
      </c>
      <c r="F3" s="3">
        <f>'3-phase (interfacing) inputs'!I7</f>
        <v>0</v>
      </c>
      <c r="G3" s="3">
        <f>'3-phase (interfacing) inputs'!J7</f>
        <v>0</v>
      </c>
      <c r="J3" s="40"/>
      <c r="K3" s="40"/>
      <c r="L3" s="40"/>
      <c r="M3" s="40"/>
      <c r="N3" s="40"/>
      <c r="O3" s="40"/>
    </row>
    <row r="4" spans="1:19" x14ac:dyDescent="0.2">
      <c r="A4" s="1" t="s">
        <v>105</v>
      </c>
      <c r="B4" s="16"/>
      <c r="C4" s="16" t="s">
        <v>106</v>
      </c>
      <c r="D4" s="67">
        <f>'3-phase (interfacing) inputs'!G8</f>
        <v>0</v>
      </c>
      <c r="E4" s="67">
        <f>'3-phase (interfacing) inputs'!H8</f>
        <v>0</v>
      </c>
      <c r="F4" s="67">
        <f>'3-phase (interfacing) inputs'!I8</f>
        <v>0</v>
      </c>
      <c r="G4" s="67">
        <f>'3-phase (interfacing) inputs'!J8</f>
        <v>0</v>
      </c>
      <c r="J4" s="40"/>
      <c r="K4" s="40"/>
      <c r="L4" s="40"/>
      <c r="M4" s="40"/>
      <c r="N4" s="40"/>
      <c r="O4" s="40"/>
    </row>
    <row r="5" spans="1:19" x14ac:dyDescent="0.2">
      <c r="A5" s="1" t="s">
        <v>13</v>
      </c>
      <c r="B5" s="16" t="s">
        <v>14</v>
      </c>
      <c r="C5" s="16" t="s">
        <v>21</v>
      </c>
      <c r="D5" s="3">
        <f>'3-phase (interfacing) inputs'!G10</f>
        <v>0</v>
      </c>
      <c r="E5" s="3">
        <f>'3-phase (interfacing) inputs'!H10</f>
        <v>0</v>
      </c>
      <c r="F5" s="3">
        <f>'3-phase (interfacing) inputs'!I10</f>
        <v>0</v>
      </c>
      <c r="G5" s="3">
        <f>'3-phase (interfacing) inputs'!J10</f>
        <v>0</v>
      </c>
      <c r="J5" s="40"/>
      <c r="K5" s="40"/>
      <c r="L5" s="40"/>
      <c r="M5" s="40"/>
      <c r="N5" s="40"/>
      <c r="O5" s="40"/>
    </row>
    <row r="6" spans="1:19" x14ac:dyDescent="0.2">
      <c r="A6" s="1" t="s">
        <v>40</v>
      </c>
      <c r="B6" s="16" t="s">
        <v>31</v>
      </c>
      <c r="C6" s="16" t="s">
        <v>22</v>
      </c>
      <c r="D6" s="3">
        <f>'3-phase (interfacing) inputs'!G9</f>
        <v>0</v>
      </c>
      <c r="E6" s="3">
        <f>'3-phase (interfacing) inputs'!H9</f>
        <v>0</v>
      </c>
      <c r="F6" s="3">
        <f>'3-phase (interfacing) inputs'!I9</f>
        <v>0</v>
      </c>
      <c r="G6" s="3">
        <f>'3-phase (interfacing) inputs'!J9</f>
        <v>0</v>
      </c>
      <c r="J6" s="40"/>
      <c r="K6" s="40"/>
      <c r="L6" s="40"/>
      <c r="M6" s="40"/>
      <c r="N6" s="40"/>
      <c r="O6" s="40"/>
    </row>
    <row r="7" spans="1:19" x14ac:dyDescent="0.2">
      <c r="A7" s="1" t="s">
        <v>16</v>
      </c>
      <c r="B7" s="16" t="s">
        <v>15</v>
      </c>
      <c r="C7" s="16" t="s">
        <v>21</v>
      </c>
      <c r="D7" s="3">
        <f>'3-phase (interfacing) inputs'!G14</f>
        <v>0</v>
      </c>
      <c r="E7" s="3">
        <f>'3-phase (interfacing) inputs'!H14</f>
        <v>0</v>
      </c>
      <c r="F7" s="3">
        <f>'3-phase (interfacing) inputs'!I14</f>
        <v>0</v>
      </c>
      <c r="G7" s="3">
        <f>'3-phase (interfacing) inputs'!J14</f>
        <v>0</v>
      </c>
      <c r="J7" s="40"/>
      <c r="K7" s="40"/>
      <c r="L7" s="40"/>
      <c r="M7" s="40"/>
      <c r="N7" s="40"/>
      <c r="O7" s="40"/>
    </row>
    <row r="8" spans="1:19" x14ac:dyDescent="0.2">
      <c r="A8" s="1" t="s">
        <v>30</v>
      </c>
      <c r="B8" s="16"/>
      <c r="C8" s="16" t="s">
        <v>29</v>
      </c>
      <c r="D8" s="3">
        <f>'3-phase (interfacing) inputs'!G15</f>
        <v>0</v>
      </c>
      <c r="E8" s="3">
        <f>'3-phase (interfacing) inputs'!H15</f>
        <v>0</v>
      </c>
      <c r="F8" s="3">
        <f>'3-phase (interfacing) inputs'!I15</f>
        <v>0</v>
      </c>
      <c r="G8" s="3">
        <f>'3-phase (interfacing) inputs'!J15</f>
        <v>0</v>
      </c>
      <c r="J8" s="40"/>
      <c r="K8" s="40"/>
      <c r="L8" s="40"/>
      <c r="M8" s="40"/>
      <c r="N8" s="40"/>
      <c r="O8" s="40"/>
    </row>
    <row r="9" spans="1:19" x14ac:dyDescent="0.2">
      <c r="A9" s="1" t="s">
        <v>57</v>
      </c>
      <c r="B9" s="16" t="s">
        <v>3</v>
      </c>
      <c r="C9" s="16" t="s">
        <v>22</v>
      </c>
      <c r="D9" s="4">
        <v>1.3125</v>
      </c>
      <c r="E9" s="4">
        <v>1.3125</v>
      </c>
      <c r="F9" s="4">
        <v>1.3125</v>
      </c>
      <c r="G9" s="4">
        <v>1.3125</v>
      </c>
      <c r="J9" s="40"/>
      <c r="K9" s="40"/>
      <c r="L9" s="40"/>
      <c r="M9" s="40"/>
      <c r="N9" s="40"/>
      <c r="O9" s="40"/>
    </row>
    <row r="10" spans="1:19" x14ac:dyDescent="0.2">
      <c r="A10" s="1" t="s">
        <v>58</v>
      </c>
      <c r="B10" s="16" t="s">
        <v>56</v>
      </c>
      <c r="C10" s="16" t="s">
        <v>22</v>
      </c>
      <c r="D10" s="3">
        <f>'3-phase (interfacing) inputs'!G13</f>
        <v>0</v>
      </c>
      <c r="E10" s="3">
        <f>'3-phase (interfacing) inputs'!H13</f>
        <v>0</v>
      </c>
      <c r="F10" s="3">
        <f>'3-phase (interfacing) inputs'!I13</f>
        <v>0</v>
      </c>
      <c r="G10" s="3">
        <f>'3-phase (interfacing) inputs'!J13</f>
        <v>0</v>
      </c>
      <c r="J10" s="40"/>
      <c r="K10" s="40"/>
      <c r="L10" s="40"/>
      <c r="M10" s="40"/>
      <c r="N10" s="40"/>
      <c r="O10" s="40"/>
    </row>
    <row r="11" spans="1:19" x14ac:dyDescent="0.2">
      <c r="A11" s="1" t="s">
        <v>17</v>
      </c>
      <c r="B11" s="16" t="s">
        <v>2</v>
      </c>
      <c r="C11" s="16" t="s">
        <v>22</v>
      </c>
      <c r="D11" s="7">
        <f>D6/2+0.25</f>
        <v>0.25</v>
      </c>
      <c r="E11" s="7">
        <f t="shared" ref="E11:G11" si="0">E6/2+0.25</f>
        <v>0.25</v>
      </c>
      <c r="F11" s="7">
        <f t="shared" si="0"/>
        <v>0.25</v>
      </c>
      <c r="G11" s="7">
        <f t="shared" si="0"/>
        <v>0.25</v>
      </c>
      <c r="J11" s="40"/>
      <c r="K11" s="40"/>
      <c r="L11" s="40"/>
      <c r="M11" s="40"/>
      <c r="N11" s="40"/>
      <c r="O11" s="40"/>
    </row>
    <row r="12" spans="1:19" x14ac:dyDescent="0.2">
      <c r="A12" s="1" t="s">
        <v>59</v>
      </c>
      <c r="B12" s="16" t="s">
        <v>0</v>
      </c>
      <c r="C12" s="16" t="s">
        <v>22</v>
      </c>
      <c r="D12" s="3">
        <f>'3-phase (interfacing) inputs'!G16</f>
        <v>0</v>
      </c>
      <c r="E12" s="3">
        <f>'3-phase (interfacing) inputs'!H16</f>
        <v>0</v>
      </c>
      <c r="F12" s="3">
        <f>'3-phase (interfacing) inputs'!I16</f>
        <v>0</v>
      </c>
      <c r="G12" s="3">
        <f>'3-phase (interfacing) inputs'!J16</f>
        <v>0</v>
      </c>
      <c r="J12" s="40"/>
      <c r="K12" s="40"/>
      <c r="L12" s="40"/>
      <c r="M12" s="40"/>
      <c r="N12" s="40"/>
      <c r="O12" s="40"/>
    </row>
    <row r="13" spans="1:19" x14ac:dyDescent="0.2">
      <c r="A13" s="1" t="s">
        <v>60</v>
      </c>
      <c r="B13" s="16" t="s">
        <v>1</v>
      </c>
      <c r="C13" s="16" t="s">
        <v>22</v>
      </c>
      <c r="D13" s="3">
        <f>'3-phase (interfacing) inputs'!G17</f>
        <v>0</v>
      </c>
      <c r="E13" s="3">
        <f>'3-phase (interfacing) inputs'!H17</f>
        <v>0</v>
      </c>
      <c r="F13" s="3">
        <f>'3-phase (interfacing) inputs'!I17</f>
        <v>0</v>
      </c>
      <c r="G13" s="3">
        <f>'3-phase (interfacing) inputs'!J17</f>
        <v>0</v>
      </c>
      <c r="J13" s="40"/>
      <c r="K13" s="40"/>
      <c r="L13" s="40"/>
      <c r="M13" s="40"/>
      <c r="N13" s="40"/>
      <c r="O13" s="40"/>
    </row>
    <row r="14" spans="1:19" x14ac:dyDescent="0.2">
      <c r="A14" s="1" t="s">
        <v>111</v>
      </c>
      <c r="B14" s="16" t="s">
        <v>8</v>
      </c>
      <c r="C14" s="16" t="s">
        <v>23</v>
      </c>
      <c r="D14" s="3">
        <f>'3-phase (interfacing) inputs'!G11</f>
        <v>0</v>
      </c>
      <c r="E14" s="3">
        <f>'3-phase (interfacing) inputs'!H11</f>
        <v>0</v>
      </c>
      <c r="F14" s="3">
        <f>'3-phase (interfacing) inputs'!I11</f>
        <v>0</v>
      </c>
      <c r="G14" s="3">
        <f>'3-phase (interfacing) inputs'!J11</f>
        <v>0</v>
      </c>
      <c r="J14" s="40"/>
      <c r="K14" s="40"/>
      <c r="L14" s="40"/>
      <c r="M14" s="40"/>
      <c r="N14" s="40"/>
      <c r="O14" s="40"/>
    </row>
    <row r="15" spans="1:19" x14ac:dyDescent="0.2">
      <c r="A15" s="1" t="s">
        <v>112</v>
      </c>
      <c r="B15" s="16"/>
      <c r="C15" s="16" t="s">
        <v>23</v>
      </c>
      <c r="D15" s="3">
        <f>'3-phase (interfacing) inputs'!G12</f>
        <v>0</v>
      </c>
      <c r="E15" s="3">
        <f>'3-phase (interfacing) inputs'!H12</f>
        <v>0</v>
      </c>
      <c r="F15" s="3">
        <f>'3-phase (interfacing) inputs'!I12</f>
        <v>0</v>
      </c>
      <c r="G15" s="3">
        <f>'3-phase (interfacing) inputs'!J12</f>
        <v>0</v>
      </c>
      <c r="J15" s="40"/>
      <c r="K15" s="40"/>
      <c r="L15" s="40"/>
      <c r="M15" s="40"/>
      <c r="N15" s="40"/>
      <c r="O15" s="40"/>
    </row>
    <row r="16" spans="1:19" x14ac:dyDescent="0.2">
      <c r="A16" s="1" t="s">
        <v>113</v>
      </c>
      <c r="B16" s="16" t="s">
        <v>9</v>
      </c>
      <c r="C16" s="16" t="s">
        <v>23</v>
      </c>
      <c r="D16" s="6">
        <f>(D2*(1-D4)*D5+D3*D4*D5)*16/1728</f>
        <v>0</v>
      </c>
      <c r="E16" s="6">
        <f t="shared" ref="E16:G16" si="1">(E2*(1-E4)*E5+E3*E4*E5)*16/1728</f>
        <v>0</v>
      </c>
      <c r="F16" s="6">
        <f t="shared" si="1"/>
        <v>0</v>
      </c>
      <c r="G16" s="6">
        <f t="shared" si="1"/>
        <v>0</v>
      </c>
      <c r="J16" s="40"/>
      <c r="K16" s="40"/>
      <c r="L16" s="40"/>
      <c r="M16" s="40"/>
      <c r="N16" s="40"/>
      <c r="O16" s="40"/>
    </row>
    <row r="17" spans="1:15" x14ac:dyDescent="0.2">
      <c r="A17" s="1" t="s">
        <v>114</v>
      </c>
      <c r="B17" s="16"/>
      <c r="C17" s="16" t="s">
        <v>23</v>
      </c>
      <c r="D17" s="6">
        <f>D2*D5*16/1728</f>
        <v>0</v>
      </c>
      <c r="E17" s="6">
        <f t="shared" ref="E17:G17" si="2">E2*E5*16/1728</f>
        <v>0</v>
      </c>
      <c r="F17" s="6">
        <f t="shared" si="2"/>
        <v>0</v>
      </c>
      <c r="G17" s="6">
        <f t="shared" si="2"/>
        <v>0</v>
      </c>
      <c r="J17" s="40"/>
      <c r="K17" s="40"/>
      <c r="L17" s="40"/>
      <c r="M17" s="40"/>
      <c r="N17" s="40"/>
      <c r="O17" s="40"/>
    </row>
    <row r="18" spans="1:15" x14ac:dyDescent="0.2">
      <c r="A18" s="1" t="s">
        <v>6</v>
      </c>
      <c r="B18" s="16" t="s">
        <v>10</v>
      </c>
      <c r="C18" s="16" t="s">
        <v>23</v>
      </c>
      <c r="D18" s="6">
        <f>D10*D8*16/12</f>
        <v>0</v>
      </c>
      <c r="E18" s="6">
        <f t="shared" ref="E18:G18" si="3">E10*E8*16/12</f>
        <v>0</v>
      </c>
      <c r="F18" s="6">
        <f t="shared" si="3"/>
        <v>0</v>
      </c>
      <c r="G18" s="6">
        <f t="shared" si="3"/>
        <v>0</v>
      </c>
      <c r="J18" s="40"/>
      <c r="K18" s="40"/>
      <c r="L18" s="40"/>
      <c r="M18" s="40"/>
      <c r="N18" s="40"/>
      <c r="O18" s="40"/>
    </row>
    <row r="19" spans="1:15" x14ac:dyDescent="0.2">
      <c r="A19" s="1" t="s">
        <v>115</v>
      </c>
      <c r="B19" s="16" t="s">
        <v>11</v>
      </c>
      <c r="C19" s="16" t="s">
        <v>23</v>
      </c>
      <c r="D19" s="6">
        <f>16*D7/1728*D2</f>
        <v>0</v>
      </c>
      <c r="E19" s="6">
        <f>16*E7/1728*E2</f>
        <v>0</v>
      </c>
      <c r="F19" s="6">
        <f>16*F7/1728*F2</f>
        <v>0</v>
      </c>
      <c r="G19" s="6">
        <f>16*G7/1728*G2</f>
        <v>0</v>
      </c>
      <c r="J19" s="40"/>
      <c r="K19" s="40"/>
      <c r="L19" s="40"/>
      <c r="M19" s="40"/>
      <c r="N19" s="40"/>
      <c r="O19" s="40"/>
    </row>
    <row r="20" spans="1:15" x14ac:dyDescent="0.2">
      <c r="A20" s="1" t="s">
        <v>116</v>
      </c>
      <c r="B20" s="25"/>
      <c r="C20" s="25" t="s">
        <v>23</v>
      </c>
      <c r="D20" s="68">
        <f>16*D7/1728*D3</f>
        <v>0</v>
      </c>
      <c r="E20" s="68">
        <f t="shared" ref="E20:G20" si="4">16*E7/1728*E3</f>
        <v>0</v>
      </c>
      <c r="F20" s="68">
        <f t="shared" si="4"/>
        <v>0</v>
      </c>
      <c r="G20" s="68">
        <f t="shared" si="4"/>
        <v>0</v>
      </c>
      <c r="J20" s="40"/>
      <c r="K20" s="40"/>
      <c r="L20" s="40"/>
      <c r="M20" s="40"/>
      <c r="N20" s="40"/>
      <c r="O20" s="40"/>
    </row>
    <row r="21" spans="1:15" x14ac:dyDescent="0.2">
      <c r="A21" s="17" t="s">
        <v>61</v>
      </c>
      <c r="B21" s="24" t="s">
        <v>12</v>
      </c>
      <c r="C21" s="25" t="s">
        <v>24</v>
      </c>
      <c r="D21" s="18">
        <f>'3-phase (interfacing) inputs'!G18</f>
        <v>0</v>
      </c>
      <c r="E21" s="18">
        <f>'3-phase (interfacing) inputs'!H18</f>
        <v>0</v>
      </c>
      <c r="F21" s="18">
        <f>'3-phase (interfacing) inputs'!I18</f>
        <v>0</v>
      </c>
      <c r="G21" s="18">
        <f>'3-phase (interfacing) inputs'!J18</f>
        <v>0</v>
      </c>
      <c r="J21" s="40"/>
      <c r="K21" s="40"/>
      <c r="L21" s="40"/>
      <c r="M21" s="40"/>
      <c r="N21" s="40"/>
      <c r="O21" s="40"/>
    </row>
    <row r="22" spans="1:15" x14ac:dyDescent="0.2">
      <c r="A22" s="144" t="s">
        <v>135</v>
      </c>
      <c r="B22" s="145" t="s">
        <v>140</v>
      </c>
      <c r="C22" s="16" t="s">
        <v>137</v>
      </c>
      <c r="D22" s="3">
        <f>'3-phase (interfacing) inputs'!G19</f>
        <v>0</v>
      </c>
      <c r="E22" s="3">
        <f>'3-phase (interfacing) inputs'!H19</f>
        <v>0</v>
      </c>
      <c r="F22" s="3">
        <f>'3-phase (interfacing) inputs'!I19</f>
        <v>0</v>
      </c>
      <c r="G22" s="3">
        <f>'3-phase (interfacing) inputs'!J19</f>
        <v>0</v>
      </c>
      <c r="J22" s="40"/>
      <c r="K22" s="40"/>
      <c r="L22" s="40"/>
      <c r="M22" s="40"/>
      <c r="N22" s="40"/>
      <c r="O22" s="40"/>
    </row>
    <row r="23" spans="1:15" x14ac:dyDescent="0.2">
      <c r="A23" s="144" t="s">
        <v>139</v>
      </c>
      <c r="B23" s="145" t="s">
        <v>141</v>
      </c>
      <c r="C23" s="16" t="s">
        <v>22</v>
      </c>
      <c r="D23" s="3">
        <f>'3-phase (interfacing) inputs'!G20</f>
        <v>0</v>
      </c>
      <c r="E23" s="3">
        <f>'3-phase (interfacing) inputs'!H20</f>
        <v>0</v>
      </c>
      <c r="F23" s="3">
        <f>'3-phase (interfacing) inputs'!I20</f>
        <v>0</v>
      </c>
      <c r="G23" s="3">
        <f>'3-phase (interfacing) inputs'!J20</f>
        <v>0</v>
      </c>
      <c r="J23" s="40"/>
      <c r="K23" s="40"/>
      <c r="L23" s="40"/>
      <c r="M23" s="40"/>
      <c r="N23" s="40"/>
      <c r="O23" s="40"/>
    </row>
    <row r="24" spans="1:15" x14ac:dyDescent="0.2">
      <c r="A24" s="21" t="s">
        <v>93</v>
      </c>
      <c r="B24" s="26"/>
      <c r="C24" s="27"/>
      <c r="D24" s="22"/>
      <c r="E24" s="22"/>
      <c r="F24" s="22"/>
      <c r="G24" s="23"/>
      <c r="J24" s="40"/>
      <c r="K24" s="40"/>
      <c r="L24" s="40"/>
      <c r="M24" s="40"/>
      <c r="N24" s="40"/>
      <c r="O24" s="40"/>
    </row>
    <row r="25" spans="1:15" x14ac:dyDescent="0.2">
      <c r="A25" s="19" t="s">
        <v>117</v>
      </c>
      <c r="B25" s="28" t="s">
        <v>46</v>
      </c>
      <c r="C25" s="28" t="s">
        <v>45</v>
      </c>
      <c r="D25" s="69" t="e">
        <f>(D13/D12*COS(D21*PI()/180))*(((D14+D15-D17)*(D9+D10+D11))+(D18-D19)*(D9+D10/2)-(D22*D23*16))</f>
        <v>#DIV/0!</v>
      </c>
      <c r="E25" s="69" t="e">
        <f t="shared" ref="E25:G25" si="5">(E13/E12*COS(E21*PI()/180))*(((E14+E15-E17)*(E9+E10+E11))+(E18-E19)*(E9+E10/2))</f>
        <v>#DIV/0!</v>
      </c>
      <c r="F25" s="69" t="e">
        <f t="shared" si="5"/>
        <v>#DIV/0!</v>
      </c>
      <c r="G25" s="69" t="e">
        <f t="shared" si="5"/>
        <v>#DIV/0!</v>
      </c>
      <c r="J25" s="40"/>
      <c r="K25" s="40"/>
      <c r="L25" s="40"/>
      <c r="M25" s="40"/>
      <c r="N25" s="40"/>
      <c r="O25" s="40"/>
    </row>
    <row r="26" spans="1:15" x14ac:dyDescent="0.2">
      <c r="A26" s="5" t="s">
        <v>118</v>
      </c>
      <c r="B26" s="16" t="s">
        <v>47</v>
      </c>
      <c r="C26" s="16" t="s">
        <v>45</v>
      </c>
      <c r="D26" s="47" t="e">
        <f>(D13/D12*COS(D21*PI()/180))*(((D16-D14-D15)*(D9+D10+D11))+((D20-D18)*(D9+D10/2))+(D22*D23*16))</f>
        <v>#DIV/0!</v>
      </c>
      <c r="E26" s="47" t="e">
        <f t="shared" ref="E26:G26" si="6">(E13/E12*COS(E21*PI()/180))*(((E16-E14-E15)*(E9+E10+E11))+((E20-E18)*(E9+E10/2)))</f>
        <v>#DIV/0!</v>
      </c>
      <c r="F26" s="47" t="e">
        <f t="shared" si="6"/>
        <v>#DIV/0!</v>
      </c>
      <c r="G26" s="47" t="e">
        <f t="shared" si="6"/>
        <v>#DIV/0!</v>
      </c>
      <c r="J26" s="40"/>
      <c r="K26" s="40"/>
      <c r="L26" s="40"/>
      <c r="M26" s="40"/>
      <c r="N26" s="40"/>
      <c r="O26" s="40"/>
    </row>
    <row r="27" spans="1:15" x14ac:dyDescent="0.2">
      <c r="A27" s="15"/>
      <c r="B27" s="11"/>
      <c r="C27" s="10"/>
      <c r="D27" s="12"/>
      <c r="E27" s="10"/>
      <c r="F27" s="10"/>
      <c r="G27" s="10"/>
      <c r="J27" s="40"/>
      <c r="K27" s="40"/>
      <c r="L27" s="40"/>
      <c r="M27" s="40"/>
      <c r="N27" s="40"/>
      <c r="O27" s="40"/>
    </row>
    <row r="28" spans="1:15" x14ac:dyDescent="0.2">
      <c r="A28" s="9" t="s">
        <v>142</v>
      </c>
      <c r="B28" s="10"/>
      <c r="C28" s="10"/>
      <c r="D28" s="13"/>
      <c r="E28" s="10"/>
      <c r="F28" s="10"/>
      <c r="G28" s="10"/>
      <c r="J28" s="40"/>
      <c r="K28" s="40"/>
      <c r="L28" s="40"/>
      <c r="M28" s="40"/>
      <c r="N28" s="40"/>
      <c r="O28" s="40"/>
    </row>
    <row r="29" spans="1:15" x14ac:dyDescent="0.2">
      <c r="A29" s="9"/>
      <c r="J29" s="40"/>
      <c r="K29" s="40"/>
      <c r="L29" s="40"/>
      <c r="M29" s="40"/>
      <c r="N29" s="40"/>
      <c r="O29" s="40"/>
    </row>
    <row r="30" spans="1:15" x14ac:dyDescent="0.2">
      <c r="A30" s="9"/>
      <c r="J30" s="40"/>
      <c r="K30" s="40"/>
      <c r="L30" s="40"/>
      <c r="M30" s="40"/>
      <c r="N30" s="40"/>
      <c r="O30" s="40"/>
    </row>
    <row r="31" spans="1:15" x14ac:dyDescent="0.2">
      <c r="J31" s="40"/>
      <c r="K31" s="40"/>
      <c r="L31" s="40"/>
      <c r="M31" s="40"/>
      <c r="N31" s="40"/>
      <c r="O31" s="40"/>
    </row>
    <row r="32" spans="1:15" x14ac:dyDescent="0.2">
      <c r="J32" s="40"/>
      <c r="K32" s="40"/>
      <c r="L32" s="40"/>
      <c r="M32" s="40"/>
      <c r="N32" s="40"/>
      <c r="O32" s="40"/>
    </row>
    <row r="33" spans="3:15" x14ac:dyDescent="0.2">
      <c r="J33" s="40"/>
      <c r="K33" s="40"/>
      <c r="L33" s="40"/>
      <c r="M33" s="40"/>
      <c r="N33" s="40"/>
      <c r="O33" s="40"/>
    </row>
    <row r="34" spans="3:15" x14ac:dyDescent="0.2">
      <c r="J34" s="40"/>
      <c r="K34" s="40"/>
      <c r="L34" s="40"/>
      <c r="M34" s="40"/>
      <c r="N34" s="40"/>
      <c r="O34" s="40"/>
    </row>
    <row r="35" spans="3:15" x14ac:dyDescent="0.2">
      <c r="C35" s="12"/>
      <c r="D35" s="12"/>
      <c r="E35" s="12"/>
      <c r="J35" s="40"/>
      <c r="K35" s="40"/>
      <c r="L35" s="40"/>
      <c r="M35" s="40"/>
      <c r="N35" s="40"/>
      <c r="O35" s="40"/>
    </row>
    <row r="36" spans="3:15" x14ac:dyDescent="0.2">
      <c r="C36" s="12"/>
      <c r="D36" s="12"/>
      <c r="E36" s="12"/>
      <c r="J36" s="40"/>
      <c r="K36" s="40"/>
      <c r="L36" s="40"/>
      <c r="M36" s="40"/>
      <c r="N36" s="40"/>
      <c r="O36" s="40"/>
    </row>
    <row r="37" spans="3:15" x14ac:dyDescent="0.2">
      <c r="C37" s="12"/>
      <c r="D37" s="12"/>
      <c r="E37" s="12"/>
      <c r="J37" s="40"/>
      <c r="K37" s="40"/>
      <c r="L37" s="40"/>
      <c r="M37" s="40"/>
      <c r="N37" s="40"/>
      <c r="O37" s="40"/>
    </row>
    <row r="38" spans="3:15" x14ac:dyDescent="0.2">
      <c r="C38" s="12"/>
      <c r="D38" s="12"/>
      <c r="E38" s="12"/>
      <c r="J38" s="40"/>
      <c r="K38" s="40"/>
      <c r="L38" s="40"/>
      <c r="M38" s="40"/>
      <c r="N38" s="40"/>
      <c r="O38" s="40"/>
    </row>
    <row r="39" spans="3:15" x14ac:dyDescent="0.2">
      <c r="C39" s="12"/>
      <c r="D39" s="12"/>
      <c r="E39" s="12"/>
      <c r="J39" s="40"/>
      <c r="K39" s="40"/>
      <c r="L39" s="40"/>
      <c r="M39" s="40"/>
      <c r="N39" s="40"/>
      <c r="O39" s="40"/>
    </row>
    <row r="40" spans="3:15" x14ac:dyDescent="0.2">
      <c r="C40" s="12"/>
      <c r="D40" s="12"/>
      <c r="E40" s="12"/>
      <c r="J40" s="40"/>
      <c r="K40" s="40"/>
      <c r="L40" s="40"/>
      <c r="M40" s="40"/>
      <c r="N40" s="40"/>
      <c r="O40" s="40"/>
    </row>
    <row r="41" spans="3:15" x14ac:dyDescent="0.2">
      <c r="J41" s="40"/>
      <c r="K41" s="40"/>
      <c r="L41" s="40"/>
      <c r="M41" s="40"/>
      <c r="N41" s="40"/>
      <c r="O41" s="40"/>
    </row>
    <row r="42" spans="3:15" x14ac:dyDescent="0.2">
      <c r="J42" s="40"/>
      <c r="K42" s="40"/>
      <c r="L42" s="40"/>
      <c r="M42" s="40"/>
      <c r="N42" s="40"/>
      <c r="O42" s="40"/>
    </row>
    <row r="43" spans="3:15" x14ac:dyDescent="0.2">
      <c r="J43" s="40"/>
      <c r="K43" s="40"/>
      <c r="L43" s="40"/>
      <c r="M43" s="40"/>
      <c r="N43" s="40"/>
      <c r="O43" s="40"/>
    </row>
    <row r="44" spans="3:15" x14ac:dyDescent="0.2">
      <c r="J44" s="40"/>
      <c r="K44" s="40"/>
      <c r="L44" s="40"/>
      <c r="M44" s="40"/>
      <c r="N44" s="40"/>
      <c r="O44" s="40"/>
    </row>
    <row r="45" spans="3:15" x14ac:dyDescent="0.2">
      <c r="J45" s="40"/>
      <c r="K45" s="40"/>
      <c r="L45" s="40"/>
      <c r="M45" s="40"/>
      <c r="N45" s="40"/>
      <c r="O45" s="40"/>
    </row>
    <row r="46" spans="3:15" x14ac:dyDescent="0.2">
      <c r="J46" s="40"/>
      <c r="K46" s="40"/>
      <c r="L46" s="40"/>
      <c r="M46" s="40"/>
      <c r="N46" s="40"/>
      <c r="O46" s="40"/>
    </row>
    <row r="47" spans="3:15" x14ac:dyDescent="0.2">
      <c r="J47" s="40"/>
      <c r="K47" s="40"/>
      <c r="L47" s="40"/>
      <c r="M47" s="40"/>
      <c r="N47" s="40"/>
      <c r="O47" s="40"/>
    </row>
    <row r="48" spans="3:15" x14ac:dyDescent="0.2">
      <c r="J48" s="40"/>
      <c r="K48" s="40"/>
      <c r="L48" s="40"/>
      <c r="M48" s="40"/>
      <c r="N48" s="40"/>
      <c r="O48" s="40"/>
    </row>
    <row r="49" spans="10:15" x14ac:dyDescent="0.2">
      <c r="J49" s="40"/>
      <c r="K49" s="40"/>
      <c r="L49" s="40"/>
      <c r="M49" s="40"/>
      <c r="N49" s="40"/>
      <c r="O49" s="40"/>
    </row>
  </sheetData>
  <pageMargins left="0.7" right="0.7" top="0.75" bottom="0.75" header="0.3" footer="0.3"/>
  <pageSetup scale="49" orientation="portrait" verticalDpi="597"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2-phase inputs</vt:lpstr>
      <vt:lpstr>3-phase (interfacing) inputs</vt:lpstr>
      <vt:lpstr>2-phase calcs</vt:lpstr>
      <vt:lpstr>3-phase calcs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Fick</dc:creator>
  <cp:lastModifiedBy>Microsoft Office User</cp:lastModifiedBy>
  <cp:lastPrinted>2017-10-09T14:59:00Z</cp:lastPrinted>
  <dcterms:created xsi:type="dcterms:W3CDTF">2017-09-07T21:00:05Z</dcterms:created>
  <dcterms:modified xsi:type="dcterms:W3CDTF">2019-07-12T12:43:58Z</dcterms:modified>
</cp:coreProperties>
</file>